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4CD8E01B-A2D3-4B77-9B16-47F55B2C5841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data!$DR$821:$DR$866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U815" i="10"/>
  <c r="X813" i="10"/>
  <c r="X815" i="10" s="1"/>
  <c r="W813" i="10"/>
  <c r="W815" i="10" s="1"/>
  <c r="V813" i="10"/>
  <c r="V815" i="10" s="1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N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C471" i="10"/>
  <c r="B471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C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30" i="10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B217" i="10"/>
  <c r="E216" i="10"/>
  <c r="E215" i="10"/>
  <c r="E214" i="10"/>
  <c r="D213" i="10"/>
  <c r="BJ722" i="10" s="1"/>
  <c r="C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R816" i="10" s="1"/>
  <c r="CE77" i="10"/>
  <c r="CF76" i="10"/>
  <c r="AY52" i="10" s="1"/>
  <c r="AY67" i="10" s="1"/>
  <c r="J782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C463" i="10" s="1"/>
  <c r="CD71" i="10"/>
  <c r="C575" i="10" s="1"/>
  <c r="CE70" i="10"/>
  <c r="CE69" i="10"/>
  <c r="CE68" i="10"/>
  <c r="K816" i="10" s="1"/>
  <c r="CE66" i="10"/>
  <c r="CE65" i="10"/>
  <c r="H816" i="10" s="1"/>
  <c r="CE64" i="10"/>
  <c r="CE63" i="10"/>
  <c r="F816" i="10" s="1"/>
  <c r="E62" i="10"/>
  <c r="CE61" i="10"/>
  <c r="C427" i="10" s="1"/>
  <c r="CE60" i="10"/>
  <c r="B53" i="10"/>
  <c r="AZ52" i="10"/>
  <c r="AZ67" i="10" s="1"/>
  <c r="J783" i="10" s="1"/>
  <c r="I52" i="10"/>
  <c r="I67" i="10" s="1"/>
  <c r="J740" i="10" s="1"/>
  <c r="CE51" i="10"/>
  <c r="B49" i="10"/>
  <c r="CC48" i="10"/>
  <c r="CC62" i="10" s="1"/>
  <c r="E812" i="10" s="1"/>
  <c r="BZ48" i="10"/>
  <c r="BZ62" i="10" s="1"/>
  <c r="BY48" i="10"/>
  <c r="BY62" i="10" s="1"/>
  <c r="E808" i="10" s="1"/>
  <c r="BW48" i="10"/>
  <c r="BW62" i="10" s="1"/>
  <c r="E806" i="10" s="1"/>
  <c r="BU48" i="10"/>
  <c r="BU62" i="10" s="1"/>
  <c r="BS48" i="10"/>
  <c r="BS62" i="10" s="1"/>
  <c r="BR48" i="10"/>
  <c r="BR62" i="10" s="1"/>
  <c r="BO48" i="10"/>
  <c r="BO62" i="10" s="1"/>
  <c r="E798" i="10" s="1"/>
  <c r="BN48" i="10"/>
  <c r="BN62" i="10" s="1"/>
  <c r="E797" i="10" s="1"/>
  <c r="BM48" i="10"/>
  <c r="BM62" i="10" s="1"/>
  <c r="BJ48" i="10"/>
  <c r="BJ62" i="10" s="1"/>
  <c r="BI48" i="10"/>
  <c r="BI62" i="10" s="1"/>
  <c r="E792" i="10" s="1"/>
  <c r="BG48" i="10"/>
  <c r="BG62" i="10" s="1"/>
  <c r="E790" i="10" s="1"/>
  <c r="BE48" i="10"/>
  <c r="BE62" i="10" s="1"/>
  <c r="BC48" i="10"/>
  <c r="BC62" i="10" s="1"/>
  <c r="E786" i="10" s="1"/>
  <c r="BB48" i="10"/>
  <c r="BB62" i="10" s="1"/>
  <c r="E785" i="10" s="1"/>
  <c r="AY48" i="10"/>
  <c r="AY62" i="10" s="1"/>
  <c r="E782" i="10" s="1"/>
  <c r="AX48" i="10"/>
  <c r="AX62" i="10" s="1"/>
  <c r="E781" i="10" s="1"/>
  <c r="AW48" i="10"/>
  <c r="AW62" i="10" s="1"/>
  <c r="AT48" i="10"/>
  <c r="AT62" i="10" s="1"/>
  <c r="AS48" i="10"/>
  <c r="AS62" i="10" s="1"/>
  <c r="E776" i="10" s="1"/>
  <c r="AQ48" i="10"/>
  <c r="AQ62" i="10" s="1"/>
  <c r="E774" i="10" s="1"/>
  <c r="AO48" i="10"/>
  <c r="AO62" i="10" s="1"/>
  <c r="AM48" i="10"/>
  <c r="AM62" i="10" s="1"/>
  <c r="E770" i="10" s="1"/>
  <c r="AL48" i="10"/>
  <c r="AL62" i="10" s="1"/>
  <c r="E769" i="10" s="1"/>
  <c r="AI48" i="10"/>
  <c r="AI62" i="10" s="1"/>
  <c r="E766" i="10" s="1"/>
  <c r="AH48" i="10"/>
  <c r="AH62" i="10" s="1"/>
  <c r="E765" i="10" s="1"/>
  <c r="AG48" i="10"/>
  <c r="AG62" i="10" s="1"/>
  <c r="E764" i="10" s="1"/>
  <c r="AD48" i="10"/>
  <c r="AD62" i="10" s="1"/>
  <c r="AC48" i="10"/>
  <c r="AC62" i="10" s="1"/>
  <c r="E760" i="10" s="1"/>
  <c r="AA48" i="10"/>
  <c r="AA62" i="10" s="1"/>
  <c r="E758" i="10" s="1"/>
  <c r="Y48" i="10"/>
  <c r="Y62" i="10" s="1"/>
  <c r="X48" i="10"/>
  <c r="X62" i="10" s="1"/>
  <c r="W48" i="10"/>
  <c r="W62" i="10" s="1"/>
  <c r="E754" i="10" s="1"/>
  <c r="U48" i="10"/>
  <c r="U62" i="10" s="1"/>
  <c r="T48" i="10"/>
  <c r="T62" i="10" s="1"/>
  <c r="S48" i="10"/>
  <c r="S62" i="10" s="1"/>
  <c r="Q48" i="10"/>
  <c r="Q62" i="10" s="1"/>
  <c r="E748" i="10" s="1"/>
  <c r="P48" i="10"/>
  <c r="P62" i="10" s="1"/>
  <c r="O48" i="10"/>
  <c r="O62" i="10" s="1"/>
  <c r="M48" i="10"/>
  <c r="M62" i="10" s="1"/>
  <c r="E744" i="10" s="1"/>
  <c r="L48" i="10"/>
  <c r="L62" i="10" s="1"/>
  <c r="K48" i="10"/>
  <c r="K62" i="10" s="1"/>
  <c r="E742" i="10" s="1"/>
  <c r="I48" i="10"/>
  <c r="I62" i="10" s="1"/>
  <c r="H48" i="10"/>
  <c r="H62" i="10" s="1"/>
  <c r="G48" i="10"/>
  <c r="G62" i="10" s="1"/>
  <c r="E738" i="10" s="1"/>
  <c r="E48" i="10"/>
  <c r="D48" i="10"/>
  <c r="D62" i="10" s="1"/>
  <c r="C48" i="10"/>
  <c r="C62" i="10" s="1"/>
  <c r="CE47" i="10"/>
  <c r="S52" i="10" l="1"/>
  <c r="S67" i="10" s="1"/>
  <c r="J750" i="10" s="1"/>
  <c r="BI52" i="10"/>
  <c r="BI67" i="10" s="1"/>
  <c r="J792" i="10" s="1"/>
  <c r="D217" i="10"/>
  <c r="D277" i="10"/>
  <c r="C429" i="10"/>
  <c r="B444" i="10"/>
  <c r="I612" i="10"/>
  <c r="T52" i="10"/>
  <c r="T67" i="10" s="1"/>
  <c r="J751" i="10" s="1"/>
  <c r="BK52" i="10"/>
  <c r="BK67" i="10" s="1"/>
  <c r="J794" i="10" s="1"/>
  <c r="J612" i="10"/>
  <c r="H815" i="10"/>
  <c r="O816" i="10"/>
  <c r="AC52" i="10"/>
  <c r="AC67" i="10" s="1"/>
  <c r="J760" i="10" s="1"/>
  <c r="BT52" i="10"/>
  <c r="BT67" i="10" s="1"/>
  <c r="J803" i="10" s="1"/>
  <c r="E204" i="10"/>
  <c r="C476" i="10" s="1"/>
  <c r="AE52" i="10"/>
  <c r="AE67" i="10" s="1"/>
  <c r="J762" i="10" s="1"/>
  <c r="BU52" i="10"/>
  <c r="BU67" i="10" s="1"/>
  <c r="J804" i="10" s="1"/>
  <c r="D339" i="10"/>
  <c r="C482" i="10" s="1"/>
  <c r="C431" i="10"/>
  <c r="AO52" i="10"/>
  <c r="AO67" i="10" s="1"/>
  <c r="J772" i="10" s="1"/>
  <c r="AN52" i="10"/>
  <c r="AN67" i="10" s="1"/>
  <c r="J771" i="10" s="1"/>
  <c r="H52" i="10"/>
  <c r="H67" i="10" s="1"/>
  <c r="J739" i="10" s="1"/>
  <c r="E747" i="10"/>
  <c r="E780" i="10"/>
  <c r="E801" i="10"/>
  <c r="E743" i="10"/>
  <c r="E796" i="10"/>
  <c r="BM71" i="10"/>
  <c r="BG71" i="10"/>
  <c r="E772" i="10"/>
  <c r="AO71" i="10"/>
  <c r="E793" i="10"/>
  <c r="L816" i="10"/>
  <c r="C440" i="10"/>
  <c r="BI722" i="10"/>
  <c r="C217" i="10"/>
  <c r="D433" i="10" s="1"/>
  <c r="E213" i="10"/>
  <c r="E217" i="10" s="1"/>
  <c r="C478" i="10" s="1"/>
  <c r="E788" i="10"/>
  <c r="E809" i="10"/>
  <c r="BI730" i="10"/>
  <c r="H612" i="10"/>
  <c r="C816" i="10"/>
  <c r="E752" i="10"/>
  <c r="M816" i="10"/>
  <c r="C458" i="10"/>
  <c r="W71" i="10"/>
  <c r="CC52" i="10"/>
  <c r="CC67" i="10" s="1"/>
  <c r="J812" i="10" s="1"/>
  <c r="BX52" i="10"/>
  <c r="BX67" i="10" s="1"/>
  <c r="J807" i="10" s="1"/>
  <c r="BS52" i="10"/>
  <c r="BS67" i="10" s="1"/>
  <c r="J802" i="10" s="1"/>
  <c r="BM52" i="10"/>
  <c r="BM67" i="10" s="1"/>
  <c r="J796" i="10" s="1"/>
  <c r="BH52" i="10"/>
  <c r="BH67" i="10" s="1"/>
  <c r="J791" i="10" s="1"/>
  <c r="BC52" i="10"/>
  <c r="BC67" i="10" s="1"/>
  <c r="J786" i="10" s="1"/>
  <c r="AW52" i="10"/>
  <c r="AW67" i="10" s="1"/>
  <c r="J780" i="10" s="1"/>
  <c r="AR52" i="10"/>
  <c r="AR67" i="10" s="1"/>
  <c r="J775" i="10" s="1"/>
  <c r="AM52" i="10"/>
  <c r="AM67" i="10" s="1"/>
  <c r="J770" i="10" s="1"/>
  <c r="AG52" i="10"/>
  <c r="AG67" i="10" s="1"/>
  <c r="AB52" i="10"/>
  <c r="AB67" i="10" s="1"/>
  <c r="J759" i="10" s="1"/>
  <c r="W52" i="10"/>
  <c r="W67" i="10" s="1"/>
  <c r="J754" i="10" s="1"/>
  <c r="Q52" i="10"/>
  <c r="Q67" i="10" s="1"/>
  <c r="J748" i="10" s="1"/>
  <c r="L52" i="10"/>
  <c r="L67" i="10" s="1"/>
  <c r="J743" i="10" s="1"/>
  <c r="G52" i="10"/>
  <c r="G67" i="10" s="1"/>
  <c r="J738" i="10" s="1"/>
  <c r="CB52" i="10"/>
  <c r="CB67" i="10" s="1"/>
  <c r="J811" i="10" s="1"/>
  <c r="BW52" i="10"/>
  <c r="BW67" i="10" s="1"/>
  <c r="BQ52" i="10"/>
  <c r="BQ67" i="10" s="1"/>
  <c r="J800" i="10" s="1"/>
  <c r="BL52" i="10"/>
  <c r="BL67" i="10" s="1"/>
  <c r="J795" i="10" s="1"/>
  <c r="BG52" i="10"/>
  <c r="BG67" i="10" s="1"/>
  <c r="J790" i="10" s="1"/>
  <c r="BA52" i="10"/>
  <c r="BA67" i="10" s="1"/>
  <c r="J784" i="10" s="1"/>
  <c r="AV52" i="10"/>
  <c r="AV67" i="10" s="1"/>
  <c r="J779" i="10" s="1"/>
  <c r="AQ52" i="10"/>
  <c r="AQ67" i="10" s="1"/>
  <c r="AK52" i="10"/>
  <c r="AK67" i="10" s="1"/>
  <c r="J768" i="10" s="1"/>
  <c r="AF52" i="10"/>
  <c r="AF67" i="10" s="1"/>
  <c r="J763" i="10" s="1"/>
  <c r="AA52" i="10"/>
  <c r="AA67" i="10" s="1"/>
  <c r="J758" i="10" s="1"/>
  <c r="U52" i="10"/>
  <c r="U67" i="10" s="1"/>
  <c r="J752" i="10" s="1"/>
  <c r="P52" i="10"/>
  <c r="P67" i="10" s="1"/>
  <c r="J747" i="10" s="1"/>
  <c r="K52" i="10"/>
  <c r="K67" i="10" s="1"/>
  <c r="J742" i="10" s="1"/>
  <c r="E52" i="10"/>
  <c r="E67" i="10" s="1"/>
  <c r="J736" i="10" s="1"/>
  <c r="D435" i="10"/>
  <c r="D438" i="10"/>
  <c r="E734" i="10"/>
  <c r="E739" i="10"/>
  <c r="H71" i="10"/>
  <c r="E750" i="10"/>
  <c r="S71" i="10"/>
  <c r="E755" i="10"/>
  <c r="X71" i="10"/>
  <c r="E761" i="10"/>
  <c r="E804" i="10"/>
  <c r="BU71" i="10"/>
  <c r="C52" i="10"/>
  <c r="M52" i="10"/>
  <c r="M67" i="10" s="1"/>
  <c r="X52" i="10"/>
  <c r="X67" i="10" s="1"/>
  <c r="J755" i="10" s="1"/>
  <c r="AI52" i="10"/>
  <c r="AI67" i="10" s="1"/>
  <c r="J766" i="10" s="1"/>
  <c r="AS52" i="10"/>
  <c r="AS67" i="10" s="1"/>
  <c r="BD52" i="10"/>
  <c r="BD67" i="10" s="1"/>
  <c r="J787" i="10" s="1"/>
  <c r="BO52" i="10"/>
  <c r="BO67" i="10" s="1"/>
  <c r="J798" i="10" s="1"/>
  <c r="BY52" i="10"/>
  <c r="BY67" i="10" s="1"/>
  <c r="J808" i="10" s="1"/>
  <c r="C430" i="10"/>
  <c r="G816" i="10"/>
  <c r="F612" i="10"/>
  <c r="Q71" i="10"/>
  <c r="AA71" i="10"/>
  <c r="N734" i="10"/>
  <c r="N815" i="10" s="1"/>
  <c r="CE75" i="10"/>
  <c r="Q816" i="10"/>
  <c r="CF77" i="10"/>
  <c r="D368" i="10"/>
  <c r="D373" i="10" s="1"/>
  <c r="D391" i="10" s="1"/>
  <c r="D393" i="10" s="1"/>
  <c r="D396" i="10" s="1"/>
  <c r="C815" i="10"/>
  <c r="R815" i="10"/>
  <c r="Q815" i="10"/>
  <c r="E802" i="10"/>
  <c r="E735" i="10"/>
  <c r="D71" i="10"/>
  <c r="E740" i="10"/>
  <c r="I71" i="10"/>
  <c r="E746" i="10"/>
  <c r="T71" i="10"/>
  <c r="E751" i="10"/>
  <c r="E756" i="10"/>
  <c r="Y71" i="10"/>
  <c r="E777" i="10"/>
  <c r="BO71" i="10"/>
  <c r="D52" i="10"/>
  <c r="D67" i="10" s="1"/>
  <c r="J735" i="10" s="1"/>
  <c r="O52" i="10"/>
  <c r="O67" i="10" s="1"/>
  <c r="J746" i="10" s="1"/>
  <c r="Y52" i="10"/>
  <c r="Y67" i="10" s="1"/>
  <c r="J756" i="10" s="1"/>
  <c r="AJ52" i="10"/>
  <c r="AJ67" i="10" s="1"/>
  <c r="J767" i="10" s="1"/>
  <c r="AU52" i="10"/>
  <c r="AU67" i="10" s="1"/>
  <c r="J778" i="10" s="1"/>
  <c r="BE52" i="10"/>
  <c r="BE67" i="10" s="1"/>
  <c r="J788" i="10" s="1"/>
  <c r="BP52" i="10"/>
  <c r="BP67" i="10" s="1"/>
  <c r="J799" i="10" s="1"/>
  <c r="CA52" i="10"/>
  <c r="CA67" i="10" s="1"/>
  <c r="J810" i="10" s="1"/>
  <c r="E736" i="10"/>
  <c r="AC71" i="10"/>
  <c r="D463" i="10"/>
  <c r="D242" i="10"/>
  <c r="B448" i="10" s="1"/>
  <c r="B575" i="10"/>
  <c r="D816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I816" i="10"/>
  <c r="C432" i="10"/>
  <c r="AY71" i="10"/>
  <c r="D292" i="10"/>
  <c r="D341" i="10" s="1"/>
  <c r="C481" i="10" s="1"/>
  <c r="I815" i="10"/>
  <c r="F48" i="10"/>
  <c r="F62" i="10" s="1"/>
  <c r="J48" i="10"/>
  <c r="J62" i="10" s="1"/>
  <c r="N48" i="10"/>
  <c r="N62" i="10" s="1"/>
  <c r="R48" i="10"/>
  <c r="R62" i="10" s="1"/>
  <c r="V48" i="10"/>
  <c r="V62" i="10" s="1"/>
  <c r="Z48" i="10"/>
  <c r="Z62" i="10" s="1"/>
  <c r="AE48" i="10"/>
  <c r="AE62" i="10" s="1"/>
  <c r="AK48" i="10"/>
  <c r="AK62" i="10" s="1"/>
  <c r="AP48" i="10"/>
  <c r="AP62" i="10" s="1"/>
  <c r="AU48" i="10"/>
  <c r="AU62" i="10" s="1"/>
  <c r="BA48" i="10"/>
  <c r="BA62" i="10" s="1"/>
  <c r="BF48" i="10"/>
  <c r="BF62" i="10" s="1"/>
  <c r="BK48" i="10"/>
  <c r="BK62" i="10" s="1"/>
  <c r="BQ48" i="10"/>
  <c r="BQ62" i="10" s="1"/>
  <c r="BV48" i="10"/>
  <c r="BV62" i="10" s="1"/>
  <c r="CA48" i="10"/>
  <c r="CA62" i="10" s="1"/>
  <c r="P816" i="10"/>
  <c r="D612" i="10"/>
  <c r="BZ52" i="10"/>
  <c r="BZ67" i="10" s="1"/>
  <c r="J809" i="10" s="1"/>
  <c r="BV52" i="10"/>
  <c r="BV67" i="10" s="1"/>
  <c r="J805" i="10" s="1"/>
  <c r="BR52" i="10"/>
  <c r="BR67" i="10" s="1"/>
  <c r="J801" i="10" s="1"/>
  <c r="BN52" i="10"/>
  <c r="BN67" i="10" s="1"/>
  <c r="BJ52" i="10"/>
  <c r="BJ67" i="10" s="1"/>
  <c r="J793" i="10" s="1"/>
  <c r="BF52" i="10"/>
  <c r="BF67" i="10" s="1"/>
  <c r="J789" i="10" s="1"/>
  <c r="BB52" i="10"/>
  <c r="BB67" i="10" s="1"/>
  <c r="AX52" i="10"/>
  <c r="AX67" i="10" s="1"/>
  <c r="J781" i="10" s="1"/>
  <c r="AT52" i="10"/>
  <c r="AT67" i="10" s="1"/>
  <c r="J777" i="10" s="1"/>
  <c r="AP52" i="10"/>
  <c r="AP67" i="10" s="1"/>
  <c r="J773" i="10" s="1"/>
  <c r="AL52" i="10"/>
  <c r="AL67" i="10" s="1"/>
  <c r="J769" i="10" s="1"/>
  <c r="AH52" i="10"/>
  <c r="AH67" i="10" s="1"/>
  <c r="J765" i="10" s="1"/>
  <c r="AD52" i="10"/>
  <c r="AD67" i="10" s="1"/>
  <c r="J761" i="10" s="1"/>
  <c r="Z52" i="10"/>
  <c r="Z67" i="10" s="1"/>
  <c r="J757" i="10" s="1"/>
  <c r="V52" i="10"/>
  <c r="V67" i="10" s="1"/>
  <c r="J753" i="10" s="1"/>
  <c r="R52" i="10"/>
  <c r="R67" i="10" s="1"/>
  <c r="J749" i="10" s="1"/>
  <c r="N52" i="10"/>
  <c r="N67" i="10" s="1"/>
  <c r="J745" i="10" s="1"/>
  <c r="J52" i="10"/>
  <c r="J67" i="10" s="1"/>
  <c r="J741" i="10" s="1"/>
  <c r="F52" i="10"/>
  <c r="F67" i="10" s="1"/>
  <c r="J737" i="10" s="1"/>
  <c r="D464" i="10"/>
  <c r="L612" i="10"/>
  <c r="G815" i="10"/>
  <c r="L815" i="10"/>
  <c r="F815" i="10"/>
  <c r="D815" i="10"/>
  <c r="O815" i="10"/>
  <c r="S815" i="10"/>
  <c r="M815" i="10"/>
  <c r="K815" i="10"/>
  <c r="P815" i="10"/>
  <c r="T815" i="10"/>
  <c r="O71" i="10" l="1"/>
  <c r="C508" i="10" s="1"/>
  <c r="G508" i="10" s="1"/>
  <c r="P71" i="10"/>
  <c r="B509" i="10" s="1"/>
  <c r="D465" i="10"/>
  <c r="BI71" i="10"/>
  <c r="AD71" i="10"/>
  <c r="B523" i="10" s="1"/>
  <c r="AX71" i="10"/>
  <c r="C616" i="10" s="1"/>
  <c r="BC71" i="10"/>
  <c r="AH71" i="10"/>
  <c r="AI71" i="10"/>
  <c r="B528" i="10" s="1"/>
  <c r="BE71" i="10"/>
  <c r="B550" i="10" s="1"/>
  <c r="J785" i="10"/>
  <c r="BB71" i="10"/>
  <c r="BK71" i="10"/>
  <c r="E794" i="10"/>
  <c r="E773" i="10"/>
  <c r="AP71" i="10"/>
  <c r="E753" i="10"/>
  <c r="V71" i="10"/>
  <c r="E737" i="10"/>
  <c r="F71" i="10"/>
  <c r="C700" i="10"/>
  <c r="C528" i="10"/>
  <c r="G528" i="10" s="1"/>
  <c r="E763" i="10"/>
  <c r="AF71" i="10"/>
  <c r="E779" i="10"/>
  <c r="AV71" i="10"/>
  <c r="E795" i="10"/>
  <c r="BL71" i="10"/>
  <c r="E811" i="10"/>
  <c r="CB71" i="10"/>
  <c r="C694" i="10"/>
  <c r="C522" i="10"/>
  <c r="G522" i="10" s="1"/>
  <c r="B522" i="10"/>
  <c r="CE48" i="10"/>
  <c r="C690" i="10"/>
  <c r="C518" i="10"/>
  <c r="G518" i="10" s="1"/>
  <c r="B518" i="10"/>
  <c r="C680" i="10"/>
  <c r="B508" i="10"/>
  <c r="B497" i="10"/>
  <c r="C497" i="10"/>
  <c r="G497" i="10" s="1"/>
  <c r="C669" i="10"/>
  <c r="AL71" i="10"/>
  <c r="J744" i="10"/>
  <c r="M71" i="10"/>
  <c r="C695" i="10"/>
  <c r="C523" i="10"/>
  <c r="G523" i="10" s="1"/>
  <c r="C684" i="10"/>
  <c r="C512" i="10"/>
  <c r="G512" i="10" s="1"/>
  <c r="B512" i="10"/>
  <c r="CE62" i="10"/>
  <c r="J774" i="10"/>
  <c r="AQ71" i="10"/>
  <c r="C548" i="10"/>
  <c r="C633" i="10"/>
  <c r="B548" i="10"/>
  <c r="C706" i="10"/>
  <c r="C534" i="10"/>
  <c r="G534" i="10" s="1"/>
  <c r="B534" i="10"/>
  <c r="B558" i="10"/>
  <c r="C638" i="10"/>
  <c r="C558" i="10"/>
  <c r="BR71" i="10"/>
  <c r="CA71" i="10"/>
  <c r="E810" i="10"/>
  <c r="E789" i="10"/>
  <c r="BF71" i="10"/>
  <c r="E768" i="10"/>
  <c r="AK71" i="10"/>
  <c r="R71" i="10"/>
  <c r="E749" i="10"/>
  <c r="E767" i="10"/>
  <c r="AJ71" i="10"/>
  <c r="AZ71" i="10"/>
  <c r="E783" i="10"/>
  <c r="E799" i="10"/>
  <c r="BP71" i="10"/>
  <c r="B554" i="10"/>
  <c r="C634" i="10"/>
  <c r="C554" i="10"/>
  <c r="G71" i="10"/>
  <c r="B560" i="10"/>
  <c r="C627" i="10"/>
  <c r="C560" i="10"/>
  <c r="N816" i="10"/>
  <c r="K612" i="10"/>
  <c r="C465" i="10"/>
  <c r="C692" i="10"/>
  <c r="C520" i="10"/>
  <c r="G520" i="10" s="1"/>
  <c r="B520" i="10"/>
  <c r="J776" i="10"/>
  <c r="AS71" i="10"/>
  <c r="C67" i="10"/>
  <c r="CE52" i="10"/>
  <c r="J764" i="10"/>
  <c r="AG71" i="10"/>
  <c r="B527" i="10"/>
  <c r="C699" i="10"/>
  <c r="C527" i="10"/>
  <c r="G527" i="10" s="1"/>
  <c r="C550" i="10"/>
  <c r="G550" i="10" s="1"/>
  <c r="E805" i="10"/>
  <c r="BV71" i="10"/>
  <c r="E784" i="10"/>
  <c r="BA71" i="10"/>
  <c r="E762" i="10"/>
  <c r="AE71" i="10"/>
  <c r="E745" i="10"/>
  <c r="N71" i="10"/>
  <c r="E771" i="10"/>
  <c r="AN71" i="10"/>
  <c r="BD71" i="10"/>
  <c r="E787" i="10"/>
  <c r="E803" i="10"/>
  <c r="BT71" i="10"/>
  <c r="E71" i="10"/>
  <c r="AT71" i="10"/>
  <c r="C674" i="10"/>
  <c r="C502" i="10"/>
  <c r="G502" i="10" s="1"/>
  <c r="B502" i="10"/>
  <c r="C682" i="10"/>
  <c r="C510" i="10"/>
  <c r="G510" i="10" s="1"/>
  <c r="B510" i="10"/>
  <c r="B566" i="10"/>
  <c r="C641" i="10"/>
  <c r="C566" i="10"/>
  <c r="B517" i="10"/>
  <c r="C689" i="10"/>
  <c r="C517" i="10"/>
  <c r="G517" i="10" s="1"/>
  <c r="B501" i="10"/>
  <c r="C673" i="10"/>
  <c r="C501" i="10"/>
  <c r="G501" i="10" s="1"/>
  <c r="J806" i="10"/>
  <c r="BW71" i="10"/>
  <c r="B516" i="10"/>
  <c r="C516" i="10"/>
  <c r="G516" i="10" s="1"/>
  <c r="C688" i="10"/>
  <c r="U71" i="10"/>
  <c r="BJ71" i="10"/>
  <c r="C618" i="10"/>
  <c r="B552" i="10"/>
  <c r="C552" i="10"/>
  <c r="L71" i="10"/>
  <c r="AW71" i="10"/>
  <c r="BN71" i="10"/>
  <c r="J797" i="10"/>
  <c r="E800" i="10"/>
  <c r="BQ71" i="10"/>
  <c r="E778" i="10"/>
  <c r="AU71" i="10"/>
  <c r="E757" i="10"/>
  <c r="Z71" i="10"/>
  <c r="J71" i="10"/>
  <c r="E741" i="10"/>
  <c r="B544" i="10"/>
  <c r="C625" i="10"/>
  <c r="C544" i="10"/>
  <c r="G544" i="10" s="1"/>
  <c r="E759" i="10"/>
  <c r="AB71" i="10"/>
  <c r="E775" i="10"/>
  <c r="E815" i="10" s="1"/>
  <c r="AR71" i="10"/>
  <c r="E791" i="10"/>
  <c r="BH71" i="10"/>
  <c r="E807" i="10"/>
  <c r="BX71" i="10"/>
  <c r="AM71" i="10"/>
  <c r="C685" i="10"/>
  <c r="C513" i="10"/>
  <c r="G513" i="10" s="1"/>
  <c r="B513" i="10"/>
  <c r="CC71" i="10"/>
  <c r="BY71" i="10"/>
  <c r="BZ71" i="10"/>
  <c r="K71" i="10"/>
  <c r="BS71" i="10"/>
  <c r="B543" i="10" l="1"/>
  <c r="C509" i="10"/>
  <c r="G509" i="10" s="1"/>
  <c r="C543" i="10"/>
  <c r="C614" i="10"/>
  <c r="C681" i="10"/>
  <c r="C646" i="10"/>
  <c r="C571" i="10"/>
  <c r="B571" i="10"/>
  <c r="C691" i="10"/>
  <c r="C519" i="10"/>
  <c r="G519" i="10" s="1"/>
  <c r="B519" i="10"/>
  <c r="B562" i="10"/>
  <c r="C623" i="10"/>
  <c r="C562" i="10"/>
  <c r="B542" i="10"/>
  <c r="C542" i="10"/>
  <c r="C631" i="10"/>
  <c r="B539" i="10"/>
  <c r="C539" i="10"/>
  <c r="G539" i="10" s="1"/>
  <c r="C711" i="10"/>
  <c r="C624" i="10"/>
  <c r="C549" i="10"/>
  <c r="B549" i="10"/>
  <c r="F550" i="10"/>
  <c r="H550" i="10" s="1"/>
  <c r="F527" i="10"/>
  <c r="H527" i="10"/>
  <c r="J734" i="10"/>
  <c r="J815" i="10" s="1"/>
  <c r="CE67" i="10"/>
  <c r="C71" i="10"/>
  <c r="B500" i="10"/>
  <c r="C672" i="10"/>
  <c r="C500" i="10"/>
  <c r="G500" i="10" s="1"/>
  <c r="B561" i="10"/>
  <c r="C621" i="10"/>
  <c r="C561" i="10"/>
  <c r="C701" i="10"/>
  <c r="C529" i="10"/>
  <c r="G529" i="10" s="1"/>
  <c r="B529" i="10"/>
  <c r="C530" i="10"/>
  <c r="G530" i="10" s="1"/>
  <c r="B530" i="10"/>
  <c r="C702" i="10"/>
  <c r="F509" i="10"/>
  <c r="C708" i="10"/>
  <c r="C536" i="10"/>
  <c r="G536" i="10" s="1"/>
  <c r="B536" i="10"/>
  <c r="F523" i="10"/>
  <c r="H523" i="10"/>
  <c r="C671" i="10"/>
  <c r="C499" i="10"/>
  <c r="G499" i="10" s="1"/>
  <c r="B499" i="10"/>
  <c r="C707" i="10"/>
  <c r="B535" i="10"/>
  <c r="C535" i="10"/>
  <c r="G535" i="10" s="1"/>
  <c r="C632" i="10"/>
  <c r="C547" i="10"/>
  <c r="B547" i="10"/>
  <c r="C645" i="10"/>
  <c r="B570" i="10"/>
  <c r="C570" i="10"/>
  <c r="C636" i="10"/>
  <c r="B553" i="10"/>
  <c r="C553" i="10"/>
  <c r="C693" i="10"/>
  <c r="B521" i="10"/>
  <c r="C521" i="10"/>
  <c r="G521" i="10" s="1"/>
  <c r="F544" i="10"/>
  <c r="H544" i="10" s="1"/>
  <c r="C677" i="10"/>
  <c r="B505" i="10"/>
  <c r="C505" i="10"/>
  <c r="G505" i="10" s="1"/>
  <c r="C555" i="10"/>
  <c r="B555" i="10"/>
  <c r="C617" i="10"/>
  <c r="F516" i="10"/>
  <c r="H516" i="10"/>
  <c r="H502" i="10"/>
  <c r="F502" i="10"/>
  <c r="C670" i="10"/>
  <c r="C498" i="10"/>
  <c r="G498" i="10" s="1"/>
  <c r="B498" i="10"/>
  <c r="C640" i="10"/>
  <c r="C565" i="10"/>
  <c r="B565" i="10"/>
  <c r="C705" i="10"/>
  <c r="B533" i="10"/>
  <c r="C533" i="10"/>
  <c r="G533" i="10" s="1"/>
  <c r="C696" i="10"/>
  <c r="C524" i="10"/>
  <c r="G524" i="10" s="1"/>
  <c r="B524" i="10"/>
  <c r="C642" i="10"/>
  <c r="C567" i="10"/>
  <c r="B567" i="10"/>
  <c r="B526" i="10"/>
  <c r="C698" i="10"/>
  <c r="C526" i="10"/>
  <c r="G526" i="10" s="1"/>
  <c r="C710" i="10"/>
  <c r="C538" i="10"/>
  <c r="G538" i="10" s="1"/>
  <c r="B538" i="10"/>
  <c r="C647" i="10"/>
  <c r="B572" i="10"/>
  <c r="C572" i="10"/>
  <c r="C563" i="10"/>
  <c r="C626" i="10"/>
  <c r="B563" i="10"/>
  <c r="H534" i="10"/>
  <c r="F534" i="10"/>
  <c r="C678" i="10"/>
  <c r="C506" i="10"/>
  <c r="G506" i="10" s="1"/>
  <c r="B506" i="10"/>
  <c r="C622" i="10"/>
  <c r="C573" i="10"/>
  <c r="B573" i="10"/>
  <c r="C713" i="10"/>
  <c r="C541" i="10"/>
  <c r="B541" i="10"/>
  <c r="H528" i="10"/>
  <c r="F528" i="10"/>
  <c r="B564" i="10"/>
  <c r="C639" i="10"/>
  <c r="C564" i="10"/>
  <c r="C620" i="10"/>
  <c r="B574" i="10"/>
  <c r="C574" i="10"/>
  <c r="C704" i="10"/>
  <c r="C532" i="10"/>
  <c r="G532" i="10" s="1"/>
  <c r="B532" i="10"/>
  <c r="C712" i="10"/>
  <c r="C540" i="10"/>
  <c r="G540" i="10" s="1"/>
  <c r="B540" i="10"/>
  <c r="C686" i="10"/>
  <c r="C514" i="10"/>
  <c r="G514" i="10" s="1"/>
  <c r="B514" i="10"/>
  <c r="B568" i="10"/>
  <c r="C568" i="10"/>
  <c r="C643" i="10"/>
  <c r="F517" i="10"/>
  <c r="H517" i="10"/>
  <c r="H510" i="10"/>
  <c r="F510" i="10"/>
  <c r="C629" i="10"/>
  <c r="C551" i="10"/>
  <c r="B551" i="10"/>
  <c r="E816" i="10"/>
  <c r="C428" i="10"/>
  <c r="F497" i="10"/>
  <c r="H497" i="10"/>
  <c r="H518" i="10"/>
  <c r="F518" i="10"/>
  <c r="H522" i="10"/>
  <c r="F522" i="10"/>
  <c r="C687" i="10"/>
  <c r="C515" i="10"/>
  <c r="G515" i="10" s="1"/>
  <c r="B515" i="10"/>
  <c r="C676" i="10"/>
  <c r="C504" i="10"/>
  <c r="G504" i="10" s="1"/>
  <c r="B504" i="10"/>
  <c r="F513" i="10"/>
  <c r="H513" i="10"/>
  <c r="C644" i="10"/>
  <c r="B569" i="10"/>
  <c r="C569" i="10"/>
  <c r="C537" i="10"/>
  <c r="G537" i="10" s="1"/>
  <c r="B537" i="10"/>
  <c r="C709" i="10"/>
  <c r="C675" i="10"/>
  <c r="C503" i="10"/>
  <c r="G503" i="10" s="1"/>
  <c r="B503" i="10"/>
  <c r="C619" i="10"/>
  <c r="C559" i="10"/>
  <c r="B559" i="10"/>
  <c r="F501" i="10"/>
  <c r="H501" i="10"/>
  <c r="B507" i="10"/>
  <c r="C679" i="10"/>
  <c r="C507" i="10"/>
  <c r="G507" i="10" s="1"/>
  <c r="C630" i="10"/>
  <c r="C546" i="10"/>
  <c r="G546" i="10" s="1"/>
  <c r="B546" i="10"/>
  <c r="D615" i="10"/>
  <c r="F520" i="10"/>
  <c r="H520" i="10"/>
  <c r="C628" i="10"/>
  <c r="C545" i="10"/>
  <c r="G545" i="10" s="1"/>
  <c r="B545" i="10"/>
  <c r="C511" i="10"/>
  <c r="G511" i="10" s="1"/>
  <c r="B511" i="10"/>
  <c r="C683" i="10"/>
  <c r="H512" i="10"/>
  <c r="F512" i="10"/>
  <c r="C703" i="10"/>
  <c r="B531" i="10"/>
  <c r="C531" i="10"/>
  <c r="G531" i="10" s="1"/>
  <c r="F508" i="10"/>
  <c r="H508" i="10" s="1"/>
  <c r="C557" i="10"/>
  <c r="C637" i="10"/>
  <c r="B557" i="10"/>
  <c r="C697" i="10"/>
  <c r="C525" i="10"/>
  <c r="G525" i="10" s="1"/>
  <c r="B525" i="10"/>
  <c r="B556" i="10"/>
  <c r="C635" i="10"/>
  <c r="C556" i="10"/>
  <c r="B575" i="1"/>
  <c r="A493" i="1"/>
  <c r="A412" i="1"/>
  <c r="F493" i="1"/>
  <c r="D493" i="1"/>
  <c r="B493" i="1"/>
  <c r="C648" i="10" l="1"/>
  <c r="M716" i="10" s="1"/>
  <c r="Y816" i="10" s="1"/>
  <c r="H509" i="10"/>
  <c r="H525" i="10"/>
  <c r="F525" i="10"/>
  <c r="H545" i="10"/>
  <c r="F545" i="10"/>
  <c r="H546" i="10"/>
  <c r="F546" i="10"/>
  <c r="F530" i="10"/>
  <c r="H530" i="10"/>
  <c r="J816" i="10"/>
  <c r="C433" i="10"/>
  <c r="F539" i="10"/>
  <c r="H539" i="10"/>
  <c r="F531" i="10"/>
  <c r="H531" i="10"/>
  <c r="D709" i="10"/>
  <c r="D705" i="10"/>
  <c r="D701" i="10"/>
  <c r="D697" i="10"/>
  <c r="D704" i="10"/>
  <c r="D703" i="10"/>
  <c r="D702" i="10"/>
  <c r="D695" i="10"/>
  <c r="D691" i="10"/>
  <c r="D687" i="10"/>
  <c r="D683" i="10"/>
  <c r="D679" i="10"/>
  <c r="D675" i="10"/>
  <c r="D671" i="10"/>
  <c r="D644" i="10"/>
  <c r="D643" i="10"/>
  <c r="D642" i="10"/>
  <c r="D641" i="10"/>
  <c r="D640" i="10"/>
  <c r="D712" i="10"/>
  <c r="D710" i="10"/>
  <c r="D699" i="10"/>
  <c r="D690" i="10"/>
  <c r="D689" i="10"/>
  <c r="D688" i="10"/>
  <c r="D674" i="10"/>
  <c r="D673" i="10"/>
  <c r="D672" i="10"/>
  <c r="D627" i="10"/>
  <c r="D713" i="10"/>
  <c r="D711" i="10"/>
  <c r="D698" i="10"/>
  <c r="D693" i="10"/>
  <c r="D682" i="10"/>
  <c r="D680" i="10"/>
  <c r="D669" i="10"/>
  <c r="D647" i="10"/>
  <c r="D629" i="10"/>
  <c r="D626" i="10"/>
  <c r="D625" i="10"/>
  <c r="D621" i="10"/>
  <c r="D616" i="10"/>
  <c r="D716" i="10"/>
  <c r="D685" i="10"/>
  <c r="D678" i="10"/>
  <c r="D676" i="10"/>
  <c r="D646" i="10"/>
  <c r="D645" i="10"/>
  <c r="D639" i="10"/>
  <c r="D637" i="10"/>
  <c r="D635" i="10"/>
  <c r="D633" i="10"/>
  <c r="D631" i="10"/>
  <c r="D628" i="10"/>
  <c r="D623" i="10"/>
  <c r="D618" i="10"/>
  <c r="D708" i="10"/>
  <c r="D696" i="10"/>
  <c r="D694" i="10"/>
  <c r="D692" i="10"/>
  <c r="D681" i="10"/>
  <c r="D670" i="10"/>
  <c r="D668" i="10"/>
  <c r="D620" i="10"/>
  <c r="D617" i="10"/>
  <c r="D684" i="10"/>
  <c r="D636" i="10"/>
  <c r="D622" i="10"/>
  <c r="D707" i="10"/>
  <c r="D700" i="10"/>
  <c r="D686" i="10"/>
  <c r="D638" i="10"/>
  <c r="D630" i="10"/>
  <c r="D619" i="10"/>
  <c r="D706" i="10"/>
  <c r="D632" i="10"/>
  <c r="D677" i="10"/>
  <c r="D634" i="10"/>
  <c r="D624" i="10"/>
  <c r="H507" i="10"/>
  <c r="F507" i="10"/>
  <c r="H515" i="10"/>
  <c r="F515" i="10"/>
  <c r="H532" i="10"/>
  <c r="F532" i="10"/>
  <c r="H538" i="10"/>
  <c r="F538" i="10"/>
  <c r="H499" i="10"/>
  <c r="F499" i="10"/>
  <c r="H511" i="10"/>
  <c r="F511" i="10"/>
  <c r="F504" i="10"/>
  <c r="H504" i="10"/>
  <c r="CE71" i="10"/>
  <c r="C716" i="10" s="1"/>
  <c r="F540" i="10"/>
  <c r="H540" i="10"/>
  <c r="H506" i="10"/>
  <c r="F506" i="10"/>
  <c r="F526" i="10"/>
  <c r="H526" i="10"/>
  <c r="F524" i="10"/>
  <c r="H524" i="10"/>
  <c r="H533" i="10"/>
  <c r="F533" i="10"/>
  <c r="F505" i="10"/>
  <c r="H505" i="10"/>
  <c r="H536" i="10"/>
  <c r="F536" i="10"/>
  <c r="H529" i="10"/>
  <c r="F529" i="10"/>
  <c r="F500" i="10"/>
  <c r="H500" i="10" s="1"/>
  <c r="F503" i="10"/>
  <c r="H503" i="10" s="1"/>
  <c r="H537" i="10"/>
  <c r="F537" i="10"/>
  <c r="C441" i="10"/>
  <c r="F514" i="10"/>
  <c r="H514" i="10"/>
  <c r="F498" i="10"/>
  <c r="H498" i="10" s="1"/>
  <c r="H521" i="10"/>
  <c r="F521" i="10"/>
  <c r="F535" i="10"/>
  <c r="H535" i="10"/>
  <c r="C496" i="10"/>
  <c r="G496" i="10" s="1"/>
  <c r="B496" i="10"/>
  <c r="C668" i="10"/>
  <c r="C715" i="10" s="1"/>
  <c r="H519" i="10"/>
  <c r="F519" i="10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B445" i="1" s="1"/>
  <c r="D236" i="1"/>
  <c r="D240" i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F8" i="6" s="1"/>
  <c r="E197" i="1"/>
  <c r="C470" i="1" s="1"/>
  <c r="E198" i="1"/>
  <c r="E199" i="1"/>
  <c r="F11" i="6" s="1"/>
  <c r="E200" i="1"/>
  <c r="E201" i="1"/>
  <c r="C473" i="1" s="1"/>
  <c r="E202" i="1"/>
  <c r="C474" i="1" s="1"/>
  <c r="E203" i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F19" i="4" s="1"/>
  <c r="E147" i="1"/>
  <c r="G19" i="4" s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P48" i="1"/>
  <c r="P62" i="1" s="1"/>
  <c r="D330" i="1"/>
  <c r="C86" i="8" s="1"/>
  <c r="F12" i="6"/>
  <c r="C469" i="1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AC48" i="1"/>
  <c r="AC62" i="1" s="1"/>
  <c r="H108" i="9" s="1"/>
  <c r="M48" i="1"/>
  <c r="M62" i="1" s="1"/>
  <c r="CD71" i="1"/>
  <c r="E373" i="9" s="1"/>
  <c r="E48" i="1"/>
  <c r="E62" i="1" s="1"/>
  <c r="BU48" i="1"/>
  <c r="BU62" i="1" s="1"/>
  <c r="C332" i="9" s="1"/>
  <c r="I48" i="1"/>
  <c r="I62" i="1" s="1"/>
  <c r="AI48" i="1"/>
  <c r="AI62" i="1" s="1"/>
  <c r="AA48" i="1"/>
  <c r="AA62" i="1" s="1"/>
  <c r="F108" i="9" s="1"/>
  <c r="C615" i="1"/>
  <c r="C48" i="1"/>
  <c r="C62" i="1" s="1"/>
  <c r="E372" i="9"/>
  <c r="BY48" i="1"/>
  <c r="BY62" i="1" s="1"/>
  <c r="BL48" i="1"/>
  <c r="BL62" i="1" s="1"/>
  <c r="BJ48" i="1"/>
  <c r="BJ62" i="1" s="1"/>
  <c r="AT48" i="1"/>
  <c r="AT62" i="1" s="1"/>
  <c r="AF48" i="1"/>
  <c r="AF62" i="1" s="1"/>
  <c r="AD48" i="1"/>
  <c r="AD62" i="1" s="1"/>
  <c r="B441" i="1"/>
  <c r="C141" i="8"/>
  <c r="F10" i="4"/>
  <c r="D13" i="7" l="1"/>
  <c r="F9" i="6"/>
  <c r="B440" i="1"/>
  <c r="C429" i="1"/>
  <c r="C34" i="5"/>
  <c r="C27" i="5"/>
  <c r="E19" i="4"/>
  <c r="B476" i="1"/>
  <c r="AS48" i="1"/>
  <c r="AS62" i="1" s="1"/>
  <c r="D463" i="1"/>
  <c r="I366" i="9"/>
  <c r="C472" i="1"/>
  <c r="I380" i="9"/>
  <c r="F13" i="6"/>
  <c r="B10" i="4"/>
  <c r="CF76" i="1"/>
  <c r="BC52" i="1" s="1"/>
  <c r="BC67" i="1" s="1"/>
  <c r="F241" i="9" s="1"/>
  <c r="D612" i="1"/>
  <c r="G122" i="9"/>
  <c r="I377" i="9"/>
  <c r="C434" i="1"/>
  <c r="AV48" i="1"/>
  <c r="AV62" i="1" s="1"/>
  <c r="F204" i="9" s="1"/>
  <c r="Q48" i="1"/>
  <c r="Q62" i="1" s="1"/>
  <c r="BI48" i="1"/>
  <c r="BI62" i="1" s="1"/>
  <c r="AB48" i="1"/>
  <c r="AB62" i="1" s="1"/>
  <c r="I44" i="9"/>
  <c r="N48" i="1"/>
  <c r="N62" i="1" s="1"/>
  <c r="AL48" i="1"/>
  <c r="AL62" i="1" s="1"/>
  <c r="C172" i="9" s="1"/>
  <c r="BB48" i="1"/>
  <c r="BB62" i="1" s="1"/>
  <c r="BR48" i="1"/>
  <c r="BR62" i="1" s="1"/>
  <c r="G300" i="9" s="1"/>
  <c r="BG48" i="1"/>
  <c r="BG62" i="1" s="1"/>
  <c r="C268" i="9" s="1"/>
  <c r="AO48" i="1"/>
  <c r="AO62" i="1" s="1"/>
  <c r="F172" i="9" s="1"/>
  <c r="BA48" i="1"/>
  <c r="BA62" i="1" s="1"/>
  <c r="AM48" i="1"/>
  <c r="AM62" i="1" s="1"/>
  <c r="D172" i="9" s="1"/>
  <c r="G48" i="1"/>
  <c r="G62" i="1" s="1"/>
  <c r="G12" i="9" s="1"/>
  <c r="I363" i="9"/>
  <c r="R48" i="1"/>
  <c r="R62" i="1" s="1"/>
  <c r="AN48" i="1"/>
  <c r="AN62" i="1" s="1"/>
  <c r="E172" i="9" s="1"/>
  <c r="BD48" i="1"/>
  <c r="BD62" i="1" s="1"/>
  <c r="BT48" i="1"/>
  <c r="BT62" i="1" s="1"/>
  <c r="BO48" i="1"/>
  <c r="BO62" i="1" s="1"/>
  <c r="D300" i="9" s="1"/>
  <c r="AW48" i="1"/>
  <c r="AW62" i="1" s="1"/>
  <c r="BQ48" i="1"/>
  <c r="BQ62" i="1" s="1"/>
  <c r="F300" i="9" s="1"/>
  <c r="AE48" i="1"/>
  <c r="AE62" i="1" s="1"/>
  <c r="C140" i="9" s="1"/>
  <c r="L48" i="1"/>
  <c r="L62" i="1" s="1"/>
  <c r="E44" i="9" s="1"/>
  <c r="E612" i="10"/>
  <c r="F496" i="10"/>
  <c r="H496" i="10" s="1"/>
  <c r="D715" i="10"/>
  <c r="E623" i="10"/>
  <c r="D368" i="1"/>
  <c r="C120" i="8" s="1"/>
  <c r="C119" i="8"/>
  <c r="D433" i="1"/>
  <c r="D428" i="1"/>
  <c r="AF52" i="1"/>
  <c r="AF67" i="1" s="1"/>
  <c r="AF71" i="1" s="1"/>
  <c r="C697" i="1" s="1"/>
  <c r="X52" i="1"/>
  <c r="X67" i="1" s="1"/>
  <c r="Y52" i="1"/>
  <c r="Y67" i="1" s="1"/>
  <c r="D113" i="9" s="1"/>
  <c r="U52" i="1"/>
  <c r="U67" i="1" s="1"/>
  <c r="G81" i="9" s="1"/>
  <c r="AH52" i="1"/>
  <c r="AH67" i="1" s="1"/>
  <c r="F145" i="9" s="1"/>
  <c r="S52" i="1"/>
  <c r="S67" i="1" s="1"/>
  <c r="E81" i="9" s="1"/>
  <c r="C218" i="9"/>
  <c r="I372" i="9"/>
  <c r="C432" i="1"/>
  <c r="F48" i="1"/>
  <c r="F62" i="1" s="1"/>
  <c r="V48" i="1"/>
  <c r="V62" i="1" s="1"/>
  <c r="AH48" i="1"/>
  <c r="AH62" i="1" s="1"/>
  <c r="F140" i="9" s="1"/>
  <c r="AP48" i="1"/>
  <c r="AP62" i="1" s="1"/>
  <c r="G172" i="9" s="1"/>
  <c r="AX48" i="1"/>
  <c r="AX62" i="1" s="1"/>
  <c r="H204" i="9" s="1"/>
  <c r="BF48" i="1"/>
  <c r="BF62" i="1" s="1"/>
  <c r="BN48" i="1"/>
  <c r="BN62" i="1" s="1"/>
  <c r="BV48" i="1"/>
  <c r="BV62" i="1" s="1"/>
  <c r="CA48" i="1"/>
  <c r="CA62" i="1" s="1"/>
  <c r="I332" i="9" s="1"/>
  <c r="K48" i="1"/>
  <c r="K62" i="1" s="1"/>
  <c r="D44" i="9" s="1"/>
  <c r="AQ48" i="1"/>
  <c r="AQ62" i="1" s="1"/>
  <c r="BW48" i="1"/>
  <c r="BW62" i="1" s="1"/>
  <c r="Y48" i="1"/>
  <c r="Y62" i="1" s="1"/>
  <c r="BE48" i="1"/>
  <c r="BE62" i="1" s="1"/>
  <c r="U48" i="1"/>
  <c r="U62" i="1" s="1"/>
  <c r="O48" i="1"/>
  <c r="O62" i="1" s="1"/>
  <c r="H44" i="9" s="1"/>
  <c r="BS48" i="1"/>
  <c r="BS62" i="1" s="1"/>
  <c r="H300" i="9" s="1"/>
  <c r="BZ48" i="1"/>
  <c r="BZ62" i="1" s="1"/>
  <c r="H332" i="9" s="1"/>
  <c r="D48" i="1"/>
  <c r="D62" i="1" s="1"/>
  <c r="T48" i="1"/>
  <c r="T62" i="1" s="1"/>
  <c r="F76" i="9" s="1"/>
  <c r="W48" i="1"/>
  <c r="W62" i="1" s="1"/>
  <c r="I76" i="9" s="1"/>
  <c r="J48" i="1"/>
  <c r="J62" i="1" s="1"/>
  <c r="C44" i="9" s="1"/>
  <c r="Z48" i="1"/>
  <c r="Z62" i="1" s="1"/>
  <c r="AJ48" i="1"/>
  <c r="AJ62" i="1" s="1"/>
  <c r="AR48" i="1"/>
  <c r="AR62" i="1" s="1"/>
  <c r="AZ48" i="1"/>
  <c r="AZ62" i="1" s="1"/>
  <c r="C236" i="9" s="1"/>
  <c r="BH48" i="1"/>
  <c r="BH62" i="1" s="1"/>
  <c r="BP48" i="1"/>
  <c r="BP62" i="1" s="1"/>
  <c r="BX48" i="1"/>
  <c r="BX62" i="1" s="1"/>
  <c r="F332" i="9" s="1"/>
  <c r="CB48" i="1"/>
  <c r="CB62" i="1" s="1"/>
  <c r="C364" i="9" s="1"/>
  <c r="S48" i="1"/>
  <c r="S62" i="1" s="1"/>
  <c r="AY48" i="1"/>
  <c r="AY62" i="1" s="1"/>
  <c r="CC48" i="1"/>
  <c r="CC62" i="1" s="1"/>
  <c r="AG48" i="1"/>
  <c r="AG62" i="1" s="1"/>
  <c r="E140" i="9" s="1"/>
  <c r="BM48" i="1"/>
  <c r="BM62" i="1" s="1"/>
  <c r="I268" i="9" s="1"/>
  <c r="AK48" i="1"/>
  <c r="AK62" i="1" s="1"/>
  <c r="C427" i="1"/>
  <c r="BC48" i="1"/>
  <c r="BC62" i="1" s="1"/>
  <c r="F236" i="9" s="1"/>
  <c r="AU48" i="1"/>
  <c r="AU62" i="1" s="1"/>
  <c r="H48" i="1"/>
  <c r="H62" i="1" s="1"/>
  <c r="X48" i="1"/>
  <c r="X62" i="1" s="1"/>
  <c r="I362" i="9"/>
  <c r="I90" i="9"/>
  <c r="D5" i="7"/>
  <c r="CF77" i="1"/>
  <c r="G612" i="1"/>
  <c r="I381" i="9"/>
  <c r="I612" i="1"/>
  <c r="AJ52" i="1"/>
  <c r="AJ67" i="1" s="1"/>
  <c r="AC52" i="1"/>
  <c r="AC67" i="1" s="1"/>
  <c r="AC71" i="1" s="1"/>
  <c r="BS52" i="1"/>
  <c r="BS67" i="1" s="1"/>
  <c r="AN52" i="1"/>
  <c r="AN67" i="1" s="1"/>
  <c r="C52" i="1"/>
  <c r="C67" i="1" s="1"/>
  <c r="C17" i="9" s="1"/>
  <c r="Q52" i="1"/>
  <c r="Q67" i="1" s="1"/>
  <c r="Q71" i="1" s="1"/>
  <c r="BX52" i="1"/>
  <c r="BX67" i="1" s="1"/>
  <c r="F337" i="9" s="1"/>
  <c r="BT52" i="1"/>
  <c r="BT67" i="1" s="1"/>
  <c r="V52" i="1"/>
  <c r="V67" i="1" s="1"/>
  <c r="O52" i="1"/>
  <c r="O67" i="1" s="1"/>
  <c r="AR52" i="1"/>
  <c r="AR67" i="1" s="1"/>
  <c r="I177" i="9" s="1"/>
  <c r="AD52" i="1"/>
  <c r="AD67" i="1" s="1"/>
  <c r="I113" i="9" s="1"/>
  <c r="W52" i="1"/>
  <c r="W67" i="1" s="1"/>
  <c r="Z52" i="1"/>
  <c r="Z67" i="1" s="1"/>
  <c r="AS52" i="1"/>
  <c r="AS67" i="1" s="1"/>
  <c r="AS71" i="1" s="1"/>
  <c r="C538" i="1" s="1"/>
  <c r="G538" i="1" s="1"/>
  <c r="BH52" i="1"/>
  <c r="BH67" i="1" s="1"/>
  <c r="AZ52" i="1"/>
  <c r="AZ67" i="1" s="1"/>
  <c r="P52" i="1"/>
  <c r="P67" i="1" s="1"/>
  <c r="P71" i="1" s="1"/>
  <c r="C509" i="1" s="1"/>
  <c r="G509" i="1" s="1"/>
  <c r="AI52" i="1"/>
  <c r="AI67" i="1" s="1"/>
  <c r="AT52" i="1"/>
  <c r="AT67" i="1" s="1"/>
  <c r="AT71" i="1" s="1"/>
  <c r="H52" i="1"/>
  <c r="H67" i="1" s="1"/>
  <c r="H17" i="9" s="1"/>
  <c r="F26" i="9"/>
  <c r="D186" i="9"/>
  <c r="C575" i="1"/>
  <c r="C440" i="1"/>
  <c r="C430" i="1"/>
  <c r="D140" i="9"/>
  <c r="H268" i="9"/>
  <c r="C12" i="9"/>
  <c r="I12" i="9"/>
  <c r="E268" i="9"/>
  <c r="H140" i="9"/>
  <c r="G236" i="9"/>
  <c r="C204" i="9"/>
  <c r="G268" i="9"/>
  <c r="E108" i="9"/>
  <c r="I300" i="9"/>
  <c r="C76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D12" i="9"/>
  <c r="I108" i="9"/>
  <c r="D204" i="9"/>
  <c r="F268" i="9"/>
  <c r="G332" i="9"/>
  <c r="D332" i="9"/>
  <c r="G44" i="9"/>
  <c r="E236" i="9"/>
  <c r="F44" i="9"/>
  <c r="B446" i="1"/>
  <c r="D242" i="1"/>
  <c r="G140" i="9"/>
  <c r="E12" i="9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BD71" i="1" s="1"/>
  <c r="G245" i="9" s="1"/>
  <c r="BF52" i="1"/>
  <c r="BF67" i="1" s="1"/>
  <c r="F52" i="1"/>
  <c r="F67" i="1" s="1"/>
  <c r="BM52" i="1"/>
  <c r="BM67" i="1" s="1"/>
  <c r="CB52" i="1"/>
  <c r="CB67" i="1" s="1"/>
  <c r="T52" i="1"/>
  <c r="T67" i="1" s="1"/>
  <c r="M52" i="1"/>
  <c r="M67" i="1" s="1"/>
  <c r="M71" i="1" s="1"/>
  <c r="D52" i="1"/>
  <c r="D67" i="1" s="1"/>
  <c r="AA52" i="1"/>
  <c r="AA67" i="1" s="1"/>
  <c r="AA71" i="1" s="1"/>
  <c r="AX52" i="1"/>
  <c r="AX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BE52" i="1" l="1"/>
  <c r="BE67" i="1" s="1"/>
  <c r="AW52" i="1"/>
  <c r="AW67" i="1" s="1"/>
  <c r="AM52" i="1"/>
  <c r="AM67" i="1" s="1"/>
  <c r="D177" i="9" s="1"/>
  <c r="K52" i="1"/>
  <c r="K67" i="1" s="1"/>
  <c r="E52" i="1"/>
  <c r="E67" i="1" s="1"/>
  <c r="BI52" i="1"/>
  <c r="BI67" i="1" s="1"/>
  <c r="E273" i="9" s="1"/>
  <c r="BJ52" i="1"/>
  <c r="BJ67" i="1" s="1"/>
  <c r="BW52" i="1"/>
  <c r="BW67" i="1" s="1"/>
  <c r="E337" i="9" s="1"/>
  <c r="AV52" i="1"/>
  <c r="AV67" i="1" s="1"/>
  <c r="AQ52" i="1"/>
  <c r="AQ67" i="1" s="1"/>
  <c r="H177" i="9" s="1"/>
  <c r="D209" i="9"/>
  <c r="AY52" i="1"/>
  <c r="AY67" i="1" s="1"/>
  <c r="AU52" i="1"/>
  <c r="AU67" i="1" s="1"/>
  <c r="J52" i="1"/>
  <c r="J67" i="1" s="1"/>
  <c r="BG52" i="1"/>
  <c r="BG67" i="1" s="1"/>
  <c r="AG52" i="1"/>
  <c r="AG67" i="1" s="1"/>
  <c r="E145" i="9" s="1"/>
  <c r="AP52" i="1"/>
  <c r="AP67" i="1" s="1"/>
  <c r="G177" i="9" s="1"/>
  <c r="AL52" i="1"/>
  <c r="AL67" i="1" s="1"/>
  <c r="AL71" i="1" s="1"/>
  <c r="C181" i="9" s="1"/>
  <c r="R52" i="1"/>
  <c r="R67" i="1" s="1"/>
  <c r="D81" i="9" s="1"/>
  <c r="D465" i="1"/>
  <c r="BV52" i="1"/>
  <c r="BV67" i="1" s="1"/>
  <c r="AK52" i="1"/>
  <c r="AK67" i="1" s="1"/>
  <c r="BY52" i="1"/>
  <c r="BY67" i="1" s="1"/>
  <c r="BY71" i="1" s="1"/>
  <c r="N52" i="1"/>
  <c r="N67" i="1" s="1"/>
  <c r="BU52" i="1"/>
  <c r="BU67" i="1" s="1"/>
  <c r="BU71" i="1" s="1"/>
  <c r="C566" i="1" s="1"/>
  <c r="AO52" i="1"/>
  <c r="AO67" i="1" s="1"/>
  <c r="F177" i="9" s="1"/>
  <c r="BP52" i="1"/>
  <c r="BP67" i="1" s="1"/>
  <c r="E305" i="9" s="1"/>
  <c r="BL52" i="1"/>
  <c r="BL67" i="1" s="1"/>
  <c r="AB52" i="1"/>
  <c r="AB67" i="1" s="1"/>
  <c r="AE52" i="1"/>
  <c r="AE67" i="1" s="1"/>
  <c r="C145" i="9" s="1"/>
  <c r="BA52" i="1"/>
  <c r="BA67" i="1" s="1"/>
  <c r="D241" i="9" s="1"/>
  <c r="G52" i="1"/>
  <c r="G67" i="1" s="1"/>
  <c r="G71" i="1" s="1"/>
  <c r="BN52" i="1"/>
  <c r="BN67" i="1" s="1"/>
  <c r="C305" i="9" s="1"/>
  <c r="BQ52" i="1"/>
  <c r="BQ67" i="1" s="1"/>
  <c r="BQ71" i="1" s="1"/>
  <c r="C562" i="1" s="1"/>
  <c r="BZ52" i="1"/>
  <c r="BZ67" i="1" s="1"/>
  <c r="H337" i="9" s="1"/>
  <c r="I52" i="1"/>
  <c r="I67" i="1" s="1"/>
  <c r="I71" i="1" s="1"/>
  <c r="C674" i="1" s="1"/>
  <c r="CC52" i="1"/>
  <c r="CC67" i="1" s="1"/>
  <c r="CA52" i="1"/>
  <c r="CA67" i="1" s="1"/>
  <c r="CA71" i="1" s="1"/>
  <c r="L52" i="1"/>
  <c r="L67" i="1" s="1"/>
  <c r="BO52" i="1"/>
  <c r="BO67" i="1" s="1"/>
  <c r="D305" i="9" s="1"/>
  <c r="BK52" i="1"/>
  <c r="BK67" i="1" s="1"/>
  <c r="G273" i="9" s="1"/>
  <c r="BB52" i="1"/>
  <c r="BB67" i="1" s="1"/>
  <c r="E241" i="9" s="1"/>
  <c r="D373" i="1"/>
  <c r="D391" i="1" s="1"/>
  <c r="I305" i="9"/>
  <c r="G113" i="9"/>
  <c r="D145" i="9"/>
  <c r="BT71" i="1"/>
  <c r="I309" i="9" s="1"/>
  <c r="AW71" i="1"/>
  <c r="C631" i="1" s="1"/>
  <c r="AM71" i="1"/>
  <c r="D181" i="9" s="1"/>
  <c r="G204" i="9"/>
  <c r="AN71" i="1"/>
  <c r="C705" i="1" s="1"/>
  <c r="BR71" i="1"/>
  <c r="C626" i="1" s="1"/>
  <c r="CB71" i="1"/>
  <c r="C573" i="1" s="1"/>
  <c r="C300" i="9"/>
  <c r="BA71" i="1"/>
  <c r="C546" i="1" s="1"/>
  <c r="G546" i="1" s="1"/>
  <c r="BC71" i="1"/>
  <c r="C633" i="1" s="1"/>
  <c r="L71" i="1"/>
  <c r="C677" i="1" s="1"/>
  <c r="AB71" i="1"/>
  <c r="G117" i="9" s="1"/>
  <c r="H76" i="9"/>
  <c r="G108" i="9"/>
  <c r="C108" i="9"/>
  <c r="D364" i="9"/>
  <c r="D71" i="1"/>
  <c r="C497" i="1" s="1"/>
  <c r="G497" i="1" s="1"/>
  <c r="BN71" i="1"/>
  <c r="C559" i="1" s="1"/>
  <c r="AQ71" i="1"/>
  <c r="C708" i="1" s="1"/>
  <c r="I236" i="9"/>
  <c r="D236" i="9"/>
  <c r="AE71" i="1"/>
  <c r="C524" i="1" s="1"/>
  <c r="G524" i="1" s="1"/>
  <c r="AH71" i="1"/>
  <c r="C527" i="1" s="1"/>
  <c r="G527" i="1" s="1"/>
  <c r="AZ71" i="1"/>
  <c r="C245" i="9" s="1"/>
  <c r="J71" i="1"/>
  <c r="C53" i="9" s="1"/>
  <c r="G76" i="9"/>
  <c r="D76" i="9"/>
  <c r="E49" i="9"/>
  <c r="BX71" i="1"/>
  <c r="C569" i="1" s="1"/>
  <c r="AY71" i="1"/>
  <c r="I213" i="9" s="1"/>
  <c r="I204" i="9"/>
  <c r="BE71" i="1"/>
  <c r="C614" i="1" s="1"/>
  <c r="AK71" i="1"/>
  <c r="C530" i="1" s="1"/>
  <c r="G530" i="1" s="1"/>
  <c r="H236" i="9"/>
  <c r="W71" i="1"/>
  <c r="C516" i="1" s="1"/>
  <c r="G516" i="1" s="1"/>
  <c r="AR71" i="1"/>
  <c r="I181" i="9" s="1"/>
  <c r="H12" i="9"/>
  <c r="BF71" i="1"/>
  <c r="C551" i="1" s="1"/>
  <c r="I172" i="9"/>
  <c r="I140" i="9"/>
  <c r="S71" i="1"/>
  <c r="C512" i="1" s="1"/>
  <c r="G512" i="1" s="1"/>
  <c r="E713" i="10"/>
  <c r="E710" i="10"/>
  <c r="E706" i="10"/>
  <c r="E702" i="10"/>
  <c r="E698" i="10"/>
  <c r="E701" i="10"/>
  <c r="E700" i="10"/>
  <c r="E699" i="10"/>
  <c r="E692" i="10"/>
  <c r="E688" i="10"/>
  <c r="E684" i="10"/>
  <c r="E680" i="10"/>
  <c r="E676" i="10"/>
  <c r="E672" i="10"/>
  <c r="E668" i="10"/>
  <c r="E708" i="10"/>
  <c r="E697" i="10"/>
  <c r="E687" i="10"/>
  <c r="E686" i="10"/>
  <c r="E685" i="10"/>
  <c r="E671" i="10"/>
  <c r="E670" i="10"/>
  <c r="E669" i="10"/>
  <c r="E647" i="10"/>
  <c r="E645" i="10"/>
  <c r="E629" i="10"/>
  <c r="E626" i="10"/>
  <c r="E716" i="10"/>
  <c r="E705" i="10"/>
  <c r="E704" i="10"/>
  <c r="E691" i="10"/>
  <c r="E689" i="10"/>
  <c r="E678" i="10"/>
  <c r="E646" i="10"/>
  <c r="E640" i="10"/>
  <c r="E639" i="10"/>
  <c r="E637" i="10"/>
  <c r="E635" i="10"/>
  <c r="E633" i="10"/>
  <c r="E631" i="10"/>
  <c r="E628" i="10"/>
  <c r="E627" i="10"/>
  <c r="E709" i="10"/>
  <c r="E703" i="10"/>
  <c r="E696" i="10"/>
  <c r="E694" i="10"/>
  <c r="E683" i="10"/>
  <c r="E681" i="10"/>
  <c r="E674" i="10"/>
  <c r="E707" i="10"/>
  <c r="E690" i="10"/>
  <c r="E679" i="10"/>
  <c r="E677" i="10"/>
  <c r="E644" i="10"/>
  <c r="E643" i="10"/>
  <c r="E638" i="10"/>
  <c r="E636" i="10"/>
  <c r="E634" i="10"/>
  <c r="E632" i="10"/>
  <c r="E630" i="10"/>
  <c r="E624" i="10"/>
  <c r="E711" i="10"/>
  <c r="E642" i="10"/>
  <c r="E673" i="10"/>
  <c r="E641" i="10"/>
  <c r="E693" i="10"/>
  <c r="E675" i="10"/>
  <c r="E625" i="10"/>
  <c r="E712" i="10"/>
  <c r="E695" i="10"/>
  <c r="E682" i="10"/>
  <c r="C113" i="9"/>
  <c r="BW71" i="1"/>
  <c r="C568" i="1" s="1"/>
  <c r="K71" i="1"/>
  <c r="C676" i="1" s="1"/>
  <c r="BI71" i="1"/>
  <c r="C554" i="1" s="1"/>
  <c r="G49" i="9"/>
  <c r="H81" i="9"/>
  <c r="C71" i="1"/>
  <c r="C668" i="1" s="1"/>
  <c r="U71" i="1"/>
  <c r="G85" i="9" s="1"/>
  <c r="Y71" i="1"/>
  <c r="C690" i="1" s="1"/>
  <c r="H273" i="9"/>
  <c r="N71" i="1"/>
  <c r="G53" i="9" s="1"/>
  <c r="V71" i="1"/>
  <c r="C687" i="1" s="1"/>
  <c r="X71" i="1"/>
  <c r="C117" i="9" s="1"/>
  <c r="AG71" i="1"/>
  <c r="C526" i="1" s="1"/>
  <c r="G526" i="1" s="1"/>
  <c r="BH71" i="1"/>
  <c r="C636" i="1" s="1"/>
  <c r="O71" i="1"/>
  <c r="C508" i="1" s="1"/>
  <c r="G508" i="1" s="1"/>
  <c r="F71" i="1"/>
  <c r="F21" i="9" s="1"/>
  <c r="D108" i="9"/>
  <c r="CE48" i="1"/>
  <c r="CE62" i="1"/>
  <c r="C428" i="1" s="1"/>
  <c r="E76" i="9"/>
  <c r="BS71" i="1"/>
  <c r="C639" i="1" s="1"/>
  <c r="BM71" i="1"/>
  <c r="I277" i="9" s="1"/>
  <c r="E204" i="9"/>
  <c r="E332" i="9"/>
  <c r="F12" i="9"/>
  <c r="AU71" i="1"/>
  <c r="C712" i="1" s="1"/>
  <c r="AX71" i="1"/>
  <c r="C616" i="1" s="1"/>
  <c r="BV71" i="1"/>
  <c r="C567" i="1" s="1"/>
  <c r="T71" i="1"/>
  <c r="F85" i="9" s="1"/>
  <c r="H172" i="9"/>
  <c r="D268" i="9"/>
  <c r="E300" i="9"/>
  <c r="AJ71" i="1"/>
  <c r="H149" i="9" s="1"/>
  <c r="Z71" i="1"/>
  <c r="C691" i="1" s="1"/>
  <c r="BP71" i="1"/>
  <c r="C621" i="1" s="1"/>
  <c r="I17" i="9"/>
  <c r="H71" i="1"/>
  <c r="H21" i="9" s="1"/>
  <c r="CC71" i="1"/>
  <c r="C620" i="1" s="1"/>
  <c r="D369" i="9"/>
  <c r="H49" i="9"/>
  <c r="E177" i="9"/>
  <c r="AI71" i="1"/>
  <c r="G149" i="9" s="1"/>
  <c r="C49" i="9"/>
  <c r="G145" i="9"/>
  <c r="D149" i="9"/>
  <c r="I81" i="9"/>
  <c r="CE67" i="1"/>
  <c r="C433" i="1" s="1"/>
  <c r="F273" i="9"/>
  <c r="H305" i="9"/>
  <c r="D49" i="9"/>
  <c r="I337" i="9"/>
  <c r="BG71" i="1"/>
  <c r="C552" i="1" s="1"/>
  <c r="I49" i="9"/>
  <c r="D273" i="9"/>
  <c r="H145" i="9"/>
  <c r="C209" i="9"/>
  <c r="E17" i="9"/>
  <c r="E71" i="1"/>
  <c r="E21" i="9" s="1"/>
  <c r="BJ71" i="1"/>
  <c r="C555" i="1" s="1"/>
  <c r="AD71" i="1"/>
  <c r="I117" i="9" s="1"/>
  <c r="E113" i="9"/>
  <c r="BL71" i="1"/>
  <c r="C637" i="1" s="1"/>
  <c r="C273" i="9"/>
  <c r="E209" i="9"/>
  <c r="C241" i="9"/>
  <c r="C81" i="9"/>
  <c r="H113" i="9"/>
  <c r="C525" i="1"/>
  <c r="G525" i="1" s="1"/>
  <c r="C549" i="1"/>
  <c r="I21" i="9"/>
  <c r="I53" i="9"/>
  <c r="C681" i="1"/>
  <c r="C624" i="1"/>
  <c r="C502" i="1"/>
  <c r="G502" i="1" s="1"/>
  <c r="C496" i="1"/>
  <c r="G496" i="1" s="1"/>
  <c r="C682" i="1"/>
  <c r="C510" i="1"/>
  <c r="G510" i="1" s="1"/>
  <c r="C85" i="9"/>
  <c r="C630" i="1"/>
  <c r="C710" i="1"/>
  <c r="C213" i="9"/>
  <c r="G213" i="9"/>
  <c r="F515" i="1"/>
  <c r="H505" i="1"/>
  <c r="F505" i="1"/>
  <c r="F517" i="1"/>
  <c r="H499" i="1"/>
  <c r="F499" i="1"/>
  <c r="F497" i="1"/>
  <c r="H497" i="1"/>
  <c r="F511" i="1"/>
  <c r="H50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C520" i="1"/>
  <c r="G520" i="1" s="1"/>
  <c r="C692" i="1"/>
  <c r="F117" i="9"/>
  <c r="C126" i="8"/>
  <c r="F32" i="6"/>
  <c r="C478" i="1"/>
  <c r="C102" i="8"/>
  <c r="C482" i="1"/>
  <c r="F498" i="1"/>
  <c r="H241" i="9"/>
  <c r="I145" i="9"/>
  <c r="G209" i="9"/>
  <c r="G337" i="9"/>
  <c r="C688" i="1"/>
  <c r="C476" i="1"/>
  <c r="F16" i="6"/>
  <c r="C672" i="1"/>
  <c r="C500" i="1"/>
  <c r="G500" i="1" s="1"/>
  <c r="G21" i="9"/>
  <c r="G309" i="9"/>
  <c r="G341" i="9"/>
  <c r="C570" i="1"/>
  <c r="C645" i="1"/>
  <c r="C711" i="1"/>
  <c r="D213" i="9"/>
  <c r="C539" i="1"/>
  <c r="G539" i="1" s="1"/>
  <c r="F516" i="1"/>
  <c r="D17" i="9"/>
  <c r="C622" i="1"/>
  <c r="C703" i="1"/>
  <c r="C531" i="1"/>
  <c r="G531" i="1" s="1"/>
  <c r="F540" i="1"/>
  <c r="H540" i="1"/>
  <c r="F532" i="1"/>
  <c r="H532" i="1"/>
  <c r="F524" i="1"/>
  <c r="F550" i="1"/>
  <c r="G305" i="9"/>
  <c r="F113" i="9"/>
  <c r="F49" i="9"/>
  <c r="C369" i="9"/>
  <c r="F17" i="9"/>
  <c r="G241" i="9"/>
  <c r="C506" i="1"/>
  <c r="G506" i="1" s="1"/>
  <c r="F53" i="9"/>
  <c r="C678" i="1"/>
  <c r="C679" i="1"/>
  <c r="BK71" i="1" l="1"/>
  <c r="C556" i="1" s="1"/>
  <c r="BB71" i="1"/>
  <c r="E245" i="9" s="1"/>
  <c r="C373" i="9"/>
  <c r="CE52" i="1"/>
  <c r="C623" i="1"/>
  <c r="BO71" i="1"/>
  <c r="C627" i="1" s="1"/>
  <c r="C641" i="1"/>
  <c r="BZ71" i="1"/>
  <c r="H341" i="9" s="1"/>
  <c r="F305" i="9"/>
  <c r="C337" i="9"/>
  <c r="C341" i="9"/>
  <c r="AP71" i="1"/>
  <c r="C517" i="1"/>
  <c r="G517" i="1" s="1"/>
  <c r="AO71" i="1"/>
  <c r="F181" i="9" s="1"/>
  <c r="C177" i="9"/>
  <c r="C695" i="1"/>
  <c r="F309" i="9"/>
  <c r="R71" i="1"/>
  <c r="AV71" i="1"/>
  <c r="F209" i="9"/>
  <c r="E181" i="9"/>
  <c r="C640" i="1"/>
  <c r="C565" i="1"/>
  <c r="C505" i="1"/>
  <c r="G505" i="1" s="1"/>
  <c r="C542" i="1"/>
  <c r="C507" i="1"/>
  <c r="G507" i="1" s="1"/>
  <c r="C632" i="1"/>
  <c r="I85" i="9"/>
  <c r="D245" i="9"/>
  <c r="C535" i="1"/>
  <c r="G535" i="1" s="1"/>
  <c r="C21" i="9"/>
  <c r="C689" i="1"/>
  <c r="D21" i="9"/>
  <c r="C709" i="1"/>
  <c r="C619" i="1"/>
  <c r="C533" i="1"/>
  <c r="G533" i="1" s="1"/>
  <c r="C644" i="1"/>
  <c r="F245" i="9"/>
  <c r="C149" i="9"/>
  <c r="C521" i="1"/>
  <c r="G521" i="1" s="1"/>
  <c r="H181" i="9"/>
  <c r="C704" i="1"/>
  <c r="C628" i="1"/>
  <c r="C503" i="1"/>
  <c r="G503" i="1" s="1"/>
  <c r="C563" i="1"/>
  <c r="C536" i="1"/>
  <c r="G536" i="1" s="1"/>
  <c r="C532" i="1"/>
  <c r="G532" i="1" s="1"/>
  <c r="C696" i="1"/>
  <c r="I364" i="9"/>
  <c r="H524" i="1"/>
  <c r="C675" i="1"/>
  <c r="E53" i="9"/>
  <c r="C553" i="1"/>
  <c r="C699" i="1"/>
  <c r="C529" i="1"/>
  <c r="G529" i="1" s="1"/>
  <c r="C513" i="1"/>
  <c r="G513" i="1" s="1"/>
  <c r="C548" i="1"/>
  <c r="C693" i="1"/>
  <c r="C643" i="1"/>
  <c r="F149" i="9"/>
  <c r="C515" i="1"/>
  <c r="G515" i="1" s="1"/>
  <c r="C309" i="9"/>
  <c r="C669" i="1"/>
  <c r="C550" i="1"/>
  <c r="G550" i="1" s="1"/>
  <c r="C698" i="1"/>
  <c r="D53" i="9"/>
  <c r="F341" i="9"/>
  <c r="C545" i="1"/>
  <c r="G545" i="1" s="1"/>
  <c r="H245" i="9"/>
  <c r="C537" i="1"/>
  <c r="G537" i="1" s="1"/>
  <c r="D277" i="9"/>
  <c r="C680" i="1"/>
  <c r="C701" i="1"/>
  <c r="H309" i="9"/>
  <c r="C544" i="1"/>
  <c r="G544" i="1" s="1"/>
  <c r="D341" i="9"/>
  <c r="C635" i="1"/>
  <c r="C685" i="1"/>
  <c r="C564" i="1"/>
  <c r="C625" i="1"/>
  <c r="H53" i="9"/>
  <c r="C684" i="1"/>
  <c r="C629" i="1"/>
  <c r="G277" i="9"/>
  <c r="I245" i="9"/>
  <c r="E277" i="9"/>
  <c r="C504" i="1"/>
  <c r="G504" i="1" s="1"/>
  <c r="E85" i="9"/>
  <c r="C702" i="1"/>
  <c r="I149" i="9"/>
  <c r="D117" i="9"/>
  <c r="C518" i="1"/>
  <c r="G518" i="1" s="1"/>
  <c r="C634" i="1"/>
  <c r="E715" i="10"/>
  <c r="F624" i="10"/>
  <c r="E341" i="9"/>
  <c r="H85" i="9"/>
  <c r="E149" i="9"/>
  <c r="C514" i="1"/>
  <c r="G514" i="1" s="1"/>
  <c r="CE71" i="1"/>
  <c r="I373" i="9" s="1"/>
  <c r="C686" i="1"/>
  <c r="C671" i="1"/>
  <c r="E309" i="9"/>
  <c r="H213" i="9"/>
  <c r="C543" i="1"/>
  <c r="C638" i="1"/>
  <c r="E213" i="9"/>
  <c r="C558" i="1"/>
  <c r="C540" i="1"/>
  <c r="G540" i="1" s="1"/>
  <c r="C519" i="1"/>
  <c r="G519" i="1" s="1"/>
  <c r="C499" i="1"/>
  <c r="G499" i="1" s="1"/>
  <c r="C647" i="1"/>
  <c r="C572" i="1"/>
  <c r="C642" i="1"/>
  <c r="C501" i="1"/>
  <c r="G501" i="1" s="1"/>
  <c r="C561" i="1"/>
  <c r="I341" i="9"/>
  <c r="E117" i="9"/>
  <c r="C277" i="9"/>
  <c r="C673" i="1"/>
  <c r="C617" i="1"/>
  <c r="D309" i="9"/>
  <c r="F277" i="9"/>
  <c r="D373" i="9"/>
  <c r="H277" i="9"/>
  <c r="C700" i="1"/>
  <c r="I369" i="9"/>
  <c r="C528" i="1"/>
  <c r="G528" i="1" s="1"/>
  <c r="C574" i="1"/>
  <c r="C670" i="1"/>
  <c r="C498" i="1"/>
  <c r="G498" i="1" s="1"/>
  <c r="C560" i="1"/>
  <c r="C618" i="1"/>
  <c r="C557" i="1"/>
  <c r="C523" i="1"/>
  <c r="G523" i="1" s="1"/>
  <c r="C534" i="1"/>
  <c r="G534" i="1" s="1"/>
  <c r="C706" i="1"/>
  <c r="H517" i="1"/>
  <c r="C441" i="1"/>
  <c r="C716" i="1"/>
  <c r="D615" i="1"/>
  <c r="H520" i="1"/>
  <c r="H516" i="1"/>
  <c r="F522" i="1"/>
  <c r="H522" i="1"/>
  <c r="F510" i="1"/>
  <c r="H510" i="1"/>
  <c r="F513" i="1"/>
  <c r="C142" i="8"/>
  <c r="D393" i="1"/>
  <c r="F538" i="1"/>
  <c r="H538" i="1"/>
  <c r="F496" i="1"/>
  <c r="H496" i="1" s="1"/>
  <c r="F534" i="1"/>
  <c r="H502" i="1"/>
  <c r="F502" i="1"/>
  <c r="H504" i="1"/>
  <c r="F504" i="1"/>
  <c r="H530" i="1"/>
  <c r="F530" i="1"/>
  <c r="F512" i="1"/>
  <c r="H512" i="1"/>
  <c r="F526" i="1"/>
  <c r="H526" i="1"/>
  <c r="F503" i="1"/>
  <c r="F508" i="1"/>
  <c r="H508" i="1" s="1"/>
  <c r="F514" i="1"/>
  <c r="H507" i="1"/>
  <c r="F507" i="1"/>
  <c r="F518" i="1"/>
  <c r="H546" i="1"/>
  <c r="F546" i="1"/>
  <c r="F506" i="1"/>
  <c r="H506" i="1"/>
  <c r="F500" i="1"/>
  <c r="H500" i="1" s="1"/>
  <c r="F509" i="1"/>
  <c r="H509" i="1"/>
  <c r="C541" i="1" l="1"/>
  <c r="C713" i="1"/>
  <c r="F213" i="9"/>
  <c r="C571" i="1"/>
  <c r="C646" i="1"/>
  <c r="C707" i="1"/>
  <c r="G181" i="9"/>
  <c r="D85" i="9"/>
  <c r="C683" i="1"/>
  <c r="C715" i="1" s="1"/>
  <c r="C511" i="1"/>
  <c r="C547" i="1"/>
  <c r="H503" i="1"/>
  <c r="H515" i="1"/>
  <c r="H518" i="1"/>
  <c r="H550" i="1"/>
  <c r="H513" i="1"/>
  <c r="H544" i="1"/>
  <c r="H514" i="1"/>
  <c r="F716" i="10"/>
  <c r="F711" i="10"/>
  <c r="F707" i="10"/>
  <c r="F703" i="10"/>
  <c r="F699" i="10"/>
  <c r="F712" i="10"/>
  <c r="F698" i="10"/>
  <c r="F697" i="10"/>
  <c r="F696" i="10"/>
  <c r="F693" i="10"/>
  <c r="F689" i="10"/>
  <c r="F685" i="10"/>
  <c r="F681" i="10"/>
  <c r="F677" i="10"/>
  <c r="F673" i="10"/>
  <c r="F669" i="10"/>
  <c r="F706" i="10"/>
  <c r="F704" i="10"/>
  <c r="F684" i="10"/>
  <c r="F683" i="10"/>
  <c r="F682" i="10"/>
  <c r="F668" i="10"/>
  <c r="F643" i="10"/>
  <c r="F641" i="10"/>
  <c r="F639" i="10"/>
  <c r="F638" i="10"/>
  <c r="F637" i="10"/>
  <c r="F636" i="10"/>
  <c r="F635" i="10"/>
  <c r="F634" i="10"/>
  <c r="F633" i="10"/>
  <c r="F632" i="10"/>
  <c r="F631" i="10"/>
  <c r="F630" i="10"/>
  <c r="F625" i="10"/>
  <c r="F710" i="10"/>
  <c r="F709" i="10"/>
  <c r="F694" i="10"/>
  <c r="F687" i="10"/>
  <c r="F676" i="10"/>
  <c r="F674" i="10"/>
  <c r="F645" i="10"/>
  <c r="F708" i="10"/>
  <c r="F702" i="10"/>
  <c r="F692" i="10"/>
  <c r="F690" i="10"/>
  <c r="F679" i="10"/>
  <c r="F672" i="10"/>
  <c r="F670" i="10"/>
  <c r="F644" i="10"/>
  <c r="F701" i="10"/>
  <c r="F700" i="10"/>
  <c r="F695" i="10"/>
  <c r="F688" i="10"/>
  <c r="F686" i="10"/>
  <c r="F675" i="10"/>
  <c r="F642" i="10"/>
  <c r="F671" i="10"/>
  <c r="F627" i="10"/>
  <c r="F691" i="10"/>
  <c r="F678" i="10"/>
  <c r="F626" i="10"/>
  <c r="F713" i="10"/>
  <c r="F680" i="10"/>
  <c r="F647" i="10"/>
  <c r="F640" i="10"/>
  <c r="F629" i="10"/>
  <c r="F705" i="10"/>
  <c r="F646" i="10"/>
  <c r="F628" i="10"/>
  <c r="C648" i="1"/>
  <c r="M716" i="1" s="1"/>
  <c r="H534" i="1"/>
  <c r="H49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33" i="1"/>
  <c r="D679" i="1"/>
  <c r="D625" i="1"/>
  <c r="D672" i="1"/>
  <c r="D680" i="1"/>
  <c r="D619" i="1"/>
  <c r="D688" i="1"/>
  <c r="D624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710" i="1"/>
  <c r="D626" i="1"/>
  <c r="D668" i="1"/>
  <c r="D641" i="1"/>
  <c r="D643" i="1"/>
  <c r="D646" i="1"/>
  <c r="D708" i="1"/>
  <c r="D695" i="1"/>
  <c r="D683" i="1"/>
  <c r="D693" i="1"/>
  <c r="D618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11" i="1" l="1"/>
  <c r="H511" i="1"/>
  <c r="F715" i="10"/>
  <c r="G625" i="10"/>
  <c r="E623" i="1"/>
  <c r="E716" i="1" s="1"/>
  <c r="E612" i="1"/>
  <c r="D715" i="1"/>
  <c r="G716" i="10" l="1"/>
  <c r="G713" i="10"/>
  <c r="G712" i="10"/>
  <c r="G708" i="10"/>
  <c r="G704" i="10"/>
  <c r="G700" i="10"/>
  <c r="G696" i="10"/>
  <c r="G711" i="10"/>
  <c r="G710" i="10"/>
  <c r="G709" i="10"/>
  <c r="G694" i="10"/>
  <c r="G690" i="10"/>
  <c r="G686" i="10"/>
  <c r="G682" i="10"/>
  <c r="G678" i="10"/>
  <c r="G674" i="10"/>
  <c r="G670" i="10"/>
  <c r="G647" i="10"/>
  <c r="G646" i="10"/>
  <c r="G645" i="10"/>
  <c r="G702" i="10"/>
  <c r="G695" i="10"/>
  <c r="G681" i="10"/>
  <c r="G680" i="10"/>
  <c r="G679" i="10"/>
  <c r="G628" i="10"/>
  <c r="G703" i="10"/>
  <c r="G697" i="10"/>
  <c r="G692" i="10"/>
  <c r="G685" i="10"/>
  <c r="G683" i="10"/>
  <c r="G672" i="10"/>
  <c r="G644" i="10"/>
  <c r="G707" i="10"/>
  <c r="G701" i="10"/>
  <c r="G688" i="10"/>
  <c r="G677" i="10"/>
  <c r="G675" i="10"/>
  <c r="G668" i="10"/>
  <c r="G643" i="10"/>
  <c r="G642" i="10"/>
  <c r="G638" i="10"/>
  <c r="G636" i="10"/>
  <c r="G634" i="10"/>
  <c r="G632" i="10"/>
  <c r="G630" i="10"/>
  <c r="G706" i="10"/>
  <c r="G705" i="10"/>
  <c r="G693" i="10"/>
  <c r="G691" i="10"/>
  <c r="G684" i="10"/>
  <c r="G673" i="10"/>
  <c r="G671" i="10"/>
  <c r="G641" i="10"/>
  <c r="G640" i="10"/>
  <c r="G629" i="10"/>
  <c r="G627" i="10"/>
  <c r="G626" i="10"/>
  <c r="G715" i="10" s="1"/>
  <c r="G689" i="10"/>
  <c r="G676" i="10"/>
  <c r="G633" i="10"/>
  <c r="G635" i="10"/>
  <c r="G699" i="10"/>
  <c r="G637" i="10"/>
  <c r="G698" i="10"/>
  <c r="G687" i="10"/>
  <c r="G669" i="10"/>
  <c r="G639" i="10"/>
  <c r="G631" i="10"/>
  <c r="E641" i="1"/>
  <c r="E691" i="1"/>
  <c r="E689" i="1"/>
  <c r="E642" i="1"/>
  <c r="E682" i="1"/>
  <c r="E712" i="1"/>
  <c r="E636" i="1"/>
  <c r="E680" i="1"/>
  <c r="E696" i="1"/>
  <c r="E674" i="1"/>
  <c r="E678" i="1"/>
  <c r="E709" i="1"/>
  <c r="E686" i="1"/>
  <c r="E644" i="1"/>
  <c r="E646" i="1"/>
  <c r="E670" i="1"/>
  <c r="E677" i="1"/>
  <c r="E681" i="1"/>
  <c r="E672" i="1"/>
  <c r="E685" i="1"/>
  <c r="E676" i="1"/>
  <c r="E706" i="1"/>
  <c r="E684" i="1"/>
  <c r="E640" i="1"/>
  <c r="E643" i="1"/>
  <c r="E630" i="1"/>
  <c r="E697" i="1"/>
  <c r="E703" i="1"/>
  <c r="E694" i="1"/>
  <c r="E628" i="1"/>
  <c r="E673" i="1"/>
  <c r="E687" i="1"/>
  <c r="E675" i="1"/>
  <c r="E671" i="1"/>
  <c r="E713" i="1"/>
  <c r="E710" i="1"/>
  <c r="E637" i="1"/>
  <c r="E704" i="1"/>
  <c r="E708" i="1"/>
  <c r="E625" i="1"/>
  <c r="E634" i="1"/>
  <c r="E635" i="1"/>
  <c r="E627" i="1"/>
  <c r="E711" i="1"/>
  <c r="E645" i="1"/>
  <c r="E692" i="1"/>
  <c r="E695" i="1"/>
  <c r="E629" i="1"/>
  <c r="E679" i="1"/>
  <c r="E693" i="1"/>
  <c r="E698" i="1"/>
  <c r="E688" i="1"/>
  <c r="E705" i="1"/>
  <c r="E626" i="1"/>
  <c r="E699" i="1"/>
  <c r="E638" i="1"/>
  <c r="E700" i="1"/>
  <c r="E639" i="1"/>
  <c r="E690" i="1"/>
  <c r="E707" i="1"/>
  <c r="E624" i="1"/>
  <c r="F624" i="1" s="1"/>
  <c r="F638" i="1" s="1"/>
  <c r="E701" i="1"/>
  <c r="E631" i="1"/>
  <c r="E668" i="1"/>
  <c r="E633" i="1"/>
  <c r="E632" i="1"/>
  <c r="E702" i="1"/>
  <c r="E669" i="1"/>
  <c r="E683" i="1"/>
  <c r="E647" i="1"/>
  <c r="H628" i="10" l="1"/>
  <c r="F716" i="1"/>
  <c r="F675" i="1"/>
  <c r="F674" i="1"/>
  <c r="F635" i="1"/>
  <c r="F630" i="1"/>
  <c r="F683" i="1"/>
  <c r="F632" i="1"/>
  <c r="F639" i="1"/>
  <c r="F644" i="1"/>
  <c r="F699" i="1"/>
  <c r="F633" i="1"/>
  <c r="F688" i="1"/>
  <c r="F645" i="1"/>
  <c r="F673" i="1"/>
  <c r="F697" i="1"/>
  <c r="F687" i="1"/>
  <c r="F627" i="1"/>
  <c r="F634" i="1"/>
  <c r="F669" i="1"/>
  <c r="F670" i="1"/>
  <c r="F689" i="1"/>
  <c r="F626" i="1"/>
  <c r="F686" i="1"/>
  <c r="F637" i="1"/>
  <c r="F707" i="1"/>
  <c r="F712" i="1"/>
  <c r="F711" i="1"/>
  <c r="F700" i="1"/>
  <c r="F642" i="1"/>
  <c r="F702" i="1"/>
  <c r="F643" i="1"/>
  <c r="F696" i="1"/>
  <c r="F709" i="1"/>
  <c r="F646" i="1"/>
  <c r="F705" i="1"/>
  <c r="F690" i="1"/>
  <c r="F695" i="1"/>
  <c r="F679" i="1"/>
  <c r="F685" i="1"/>
  <c r="F713" i="1"/>
  <c r="F671" i="1"/>
  <c r="F704" i="1"/>
  <c r="F647" i="1"/>
  <c r="F625" i="1"/>
  <c r="F641" i="1"/>
  <c r="F677" i="1"/>
  <c r="F629" i="1"/>
  <c r="F640" i="1"/>
  <c r="F668" i="1"/>
  <c r="F682" i="1"/>
  <c r="F678" i="1"/>
  <c r="F680" i="1"/>
  <c r="F710" i="1"/>
  <c r="F693" i="1"/>
  <c r="F691" i="1"/>
  <c r="F703" i="1"/>
  <c r="F681" i="1"/>
  <c r="F684" i="1"/>
  <c r="F636" i="1"/>
  <c r="F631" i="1"/>
  <c r="F672" i="1"/>
  <c r="F708" i="1"/>
  <c r="F628" i="1"/>
  <c r="F706" i="1"/>
  <c r="F701" i="1"/>
  <c r="F676" i="1"/>
  <c r="F698" i="1"/>
  <c r="F692" i="1"/>
  <c r="F694" i="1"/>
  <c r="E715" i="1"/>
  <c r="H712" i="10" l="1"/>
  <c r="H709" i="10"/>
  <c r="H705" i="10"/>
  <c r="H701" i="10"/>
  <c r="H697" i="10"/>
  <c r="H708" i="10"/>
  <c r="H707" i="10"/>
  <c r="H706" i="10"/>
  <c r="H695" i="10"/>
  <c r="H691" i="10"/>
  <c r="H687" i="10"/>
  <c r="H683" i="10"/>
  <c r="H679" i="10"/>
  <c r="H675" i="10"/>
  <c r="H671" i="10"/>
  <c r="H644" i="10"/>
  <c r="H643" i="10"/>
  <c r="H642" i="10"/>
  <c r="H641" i="10"/>
  <c r="H640" i="10"/>
  <c r="H639" i="10"/>
  <c r="H716" i="10"/>
  <c r="H711" i="10"/>
  <c r="H700" i="10"/>
  <c r="H698" i="10"/>
  <c r="H694" i="10"/>
  <c r="H693" i="10"/>
  <c r="H692" i="10"/>
  <c r="H678" i="10"/>
  <c r="H677" i="10"/>
  <c r="H676" i="10"/>
  <c r="H646" i="10"/>
  <c r="H702" i="10"/>
  <c r="H696" i="10"/>
  <c r="H690" i="10"/>
  <c r="H688" i="10"/>
  <c r="H681" i="10"/>
  <c r="H670" i="10"/>
  <c r="H668" i="10"/>
  <c r="H638" i="10"/>
  <c r="H636" i="10"/>
  <c r="H634" i="10"/>
  <c r="H632" i="10"/>
  <c r="H630" i="10"/>
  <c r="H686" i="10"/>
  <c r="H684" i="10"/>
  <c r="H673" i="10"/>
  <c r="H629" i="10"/>
  <c r="H713" i="10"/>
  <c r="H699" i="10"/>
  <c r="H689" i="10"/>
  <c r="H682" i="10"/>
  <c r="H680" i="10"/>
  <c r="H669" i="10"/>
  <c r="H647" i="10"/>
  <c r="H637" i="10"/>
  <c r="H635" i="10"/>
  <c r="H633" i="10"/>
  <c r="H631" i="10"/>
  <c r="H704" i="10"/>
  <c r="H645" i="10"/>
  <c r="H710" i="10"/>
  <c r="H703" i="10"/>
  <c r="H685" i="10"/>
  <c r="H672" i="10"/>
  <c r="H674" i="10"/>
  <c r="F715" i="1"/>
  <c r="G625" i="1"/>
  <c r="H715" i="10" l="1"/>
  <c r="I629" i="10"/>
  <c r="G638" i="1"/>
  <c r="G669" i="1"/>
  <c r="G640" i="1"/>
  <c r="G689" i="1"/>
  <c r="G674" i="1"/>
  <c r="G632" i="1"/>
  <c r="G686" i="1"/>
  <c r="G629" i="1"/>
  <c r="G647" i="1"/>
  <c r="G637" i="1"/>
  <c r="G685" i="1"/>
  <c r="G633" i="1"/>
  <c r="G699" i="1"/>
  <c r="G677" i="1"/>
  <c r="G703" i="1"/>
  <c r="G679" i="1"/>
  <c r="G693" i="1"/>
  <c r="G645" i="1"/>
  <c r="G705" i="1"/>
  <c r="G684" i="1"/>
  <c r="G697" i="1"/>
  <c r="G712" i="1"/>
  <c r="G688" i="1"/>
  <c r="G690" i="1"/>
  <c r="G710" i="1"/>
  <c r="G636" i="1"/>
  <c r="G706" i="1"/>
  <c r="G676" i="1"/>
  <c r="G639" i="1"/>
  <c r="G700" i="1"/>
  <c r="G694" i="1"/>
  <c r="G668" i="1"/>
  <c r="G704" i="1"/>
  <c r="G713" i="1"/>
  <c r="G641" i="1"/>
  <c r="G642" i="1"/>
  <c r="G691" i="1"/>
  <c r="G627" i="1"/>
  <c r="G670" i="1"/>
  <c r="G683" i="1"/>
  <c r="G644" i="1"/>
  <c r="G626" i="1"/>
  <c r="G696" i="1"/>
  <c r="G681" i="1"/>
  <c r="G716" i="1"/>
  <c r="G680" i="1"/>
  <c r="G711" i="1"/>
  <c r="G695" i="1"/>
  <c r="G646" i="1"/>
  <c r="G634" i="1"/>
  <c r="G707" i="1"/>
  <c r="G709" i="1"/>
  <c r="G687" i="1"/>
  <c r="G682" i="1"/>
  <c r="G672" i="1"/>
  <c r="G675" i="1"/>
  <c r="G635" i="1"/>
  <c r="G643" i="1"/>
  <c r="G708" i="1"/>
  <c r="G673" i="1"/>
  <c r="G698" i="1"/>
  <c r="G692" i="1"/>
  <c r="G701" i="1"/>
  <c r="G702" i="1"/>
  <c r="G628" i="1"/>
  <c r="G671" i="1"/>
  <c r="G678" i="1"/>
  <c r="G630" i="1"/>
  <c r="G631" i="1"/>
  <c r="I713" i="10" l="1"/>
  <c r="I710" i="10"/>
  <c r="I706" i="10"/>
  <c r="I702" i="10"/>
  <c r="I698" i="10"/>
  <c r="I716" i="10"/>
  <c r="I705" i="10"/>
  <c r="I704" i="10"/>
  <c r="I703" i="10"/>
  <c r="I692" i="10"/>
  <c r="I688" i="10"/>
  <c r="I684" i="10"/>
  <c r="I680" i="10"/>
  <c r="I676" i="10"/>
  <c r="I672" i="10"/>
  <c r="I668" i="10"/>
  <c r="I709" i="10"/>
  <c r="I707" i="10"/>
  <c r="I696" i="10"/>
  <c r="I691" i="10"/>
  <c r="I690" i="10"/>
  <c r="I689" i="10"/>
  <c r="I675" i="10"/>
  <c r="I674" i="10"/>
  <c r="I673" i="10"/>
  <c r="I644" i="10"/>
  <c r="I642" i="10"/>
  <c r="I640" i="10"/>
  <c r="I708" i="10"/>
  <c r="I701" i="10"/>
  <c r="I686" i="10"/>
  <c r="I679" i="10"/>
  <c r="I677" i="10"/>
  <c r="I643" i="10"/>
  <c r="I700" i="10"/>
  <c r="I699" i="10"/>
  <c r="I695" i="10"/>
  <c r="I693" i="10"/>
  <c r="I682" i="10"/>
  <c r="I671" i="10"/>
  <c r="I669" i="10"/>
  <c r="I647" i="10"/>
  <c r="I641" i="10"/>
  <c r="I637" i="10"/>
  <c r="I635" i="10"/>
  <c r="I633" i="10"/>
  <c r="I631" i="10"/>
  <c r="I712" i="10"/>
  <c r="I711" i="10"/>
  <c r="I687" i="10"/>
  <c r="I685" i="10"/>
  <c r="I678" i="10"/>
  <c r="I646" i="10"/>
  <c r="I645" i="10"/>
  <c r="I639" i="10"/>
  <c r="I697" i="10"/>
  <c r="I694" i="10"/>
  <c r="I681" i="10"/>
  <c r="I638" i="10"/>
  <c r="I630" i="10"/>
  <c r="I683" i="10"/>
  <c r="I670" i="10"/>
  <c r="I632" i="10"/>
  <c r="I634" i="10"/>
  <c r="I636" i="10"/>
  <c r="G715" i="1"/>
  <c r="H628" i="1"/>
  <c r="I715" i="10" l="1"/>
  <c r="J630" i="10"/>
  <c r="H697" i="1"/>
  <c r="H687" i="1"/>
  <c r="H710" i="1"/>
  <c r="H642" i="1"/>
  <c r="H699" i="1"/>
  <c r="H670" i="1"/>
  <c r="H704" i="1"/>
  <c r="H673" i="1"/>
  <c r="H683" i="1"/>
  <c r="H680" i="1"/>
  <c r="H647" i="1"/>
  <c r="H638" i="1"/>
  <c r="H681" i="1"/>
  <c r="H632" i="1"/>
  <c r="H640" i="1"/>
  <c r="H669" i="1"/>
  <c r="H688" i="1"/>
  <c r="H711" i="1"/>
  <c r="H713" i="1"/>
  <c r="H671" i="1"/>
  <c r="H705" i="1"/>
  <c r="H637" i="1"/>
  <c r="H644" i="1"/>
  <c r="H645" i="1"/>
  <c r="H712" i="1"/>
  <c r="H707" i="1"/>
  <c r="H685" i="1"/>
  <c r="H689" i="1"/>
  <c r="H693" i="1"/>
  <c r="H646" i="1"/>
  <c r="H677" i="1"/>
  <c r="H630" i="1"/>
  <c r="H639" i="1"/>
  <c r="H702" i="1"/>
  <c r="H631" i="1"/>
  <c r="H641" i="1"/>
  <c r="H684" i="1"/>
  <c r="H690" i="1"/>
  <c r="H695" i="1"/>
  <c r="H709" i="1"/>
  <c r="H678" i="1"/>
  <c r="H636" i="1"/>
  <c r="H698" i="1"/>
  <c r="H634" i="1"/>
  <c r="H706" i="1"/>
  <c r="H700" i="1"/>
  <c r="H692" i="1"/>
  <c r="H676" i="1"/>
  <c r="H668" i="1"/>
  <c r="H694" i="1"/>
  <c r="H701" i="1"/>
  <c r="H633" i="1"/>
  <c r="H716" i="1"/>
  <c r="H635" i="1"/>
  <c r="H674" i="1"/>
  <c r="H629" i="1"/>
  <c r="I629" i="1" s="1"/>
  <c r="H675" i="1"/>
  <c r="H708" i="1"/>
  <c r="H691" i="1"/>
  <c r="H686" i="1"/>
  <c r="H672" i="1"/>
  <c r="H696" i="1"/>
  <c r="H643" i="1"/>
  <c r="H703" i="1"/>
  <c r="H679" i="1"/>
  <c r="H682" i="1"/>
  <c r="J711" i="10" l="1"/>
  <c r="J707" i="10"/>
  <c r="J703" i="10"/>
  <c r="J699" i="10"/>
  <c r="J713" i="10"/>
  <c r="J702" i="10"/>
  <c r="J701" i="10"/>
  <c r="J700" i="10"/>
  <c r="J693" i="10"/>
  <c r="J689" i="10"/>
  <c r="J685" i="10"/>
  <c r="J681" i="10"/>
  <c r="J677" i="10"/>
  <c r="J673" i="10"/>
  <c r="J669" i="10"/>
  <c r="J705" i="10"/>
  <c r="J688" i="10"/>
  <c r="J687" i="10"/>
  <c r="J686" i="10"/>
  <c r="J672" i="10"/>
  <c r="J671" i="10"/>
  <c r="J670" i="10"/>
  <c r="J647" i="10"/>
  <c r="L647" i="10" s="1"/>
  <c r="J645" i="10"/>
  <c r="J638" i="10"/>
  <c r="J637" i="10"/>
  <c r="J636" i="10"/>
  <c r="J635" i="10"/>
  <c r="J634" i="10"/>
  <c r="J633" i="10"/>
  <c r="J632" i="10"/>
  <c r="J631" i="10"/>
  <c r="J695" i="10"/>
  <c r="J684" i="10"/>
  <c r="J682" i="10"/>
  <c r="J675" i="10"/>
  <c r="J642" i="10"/>
  <c r="J641" i="10"/>
  <c r="J712" i="10"/>
  <c r="J706" i="10"/>
  <c r="J691" i="10"/>
  <c r="J680" i="10"/>
  <c r="J678" i="10"/>
  <c r="J646" i="10"/>
  <c r="J640" i="10"/>
  <c r="J639" i="10"/>
  <c r="J710" i="10"/>
  <c r="J704" i="10"/>
  <c r="J698" i="10"/>
  <c r="J697" i="10"/>
  <c r="J694" i="10"/>
  <c r="J683" i="10"/>
  <c r="J676" i="10"/>
  <c r="J674" i="10"/>
  <c r="J716" i="10"/>
  <c r="J668" i="10"/>
  <c r="J696" i="10"/>
  <c r="J644" i="10"/>
  <c r="K644" i="10" s="1"/>
  <c r="J709" i="10"/>
  <c r="J690" i="10"/>
  <c r="J643" i="10"/>
  <c r="J708" i="10"/>
  <c r="J692" i="10"/>
  <c r="J679" i="10"/>
  <c r="I642" i="1"/>
  <c r="I677" i="1"/>
  <c r="I644" i="1"/>
  <c r="I631" i="1"/>
  <c r="I637" i="1"/>
  <c r="I669" i="1"/>
  <c r="I668" i="1"/>
  <c r="I646" i="1"/>
  <c r="I692" i="1"/>
  <c r="I705" i="1"/>
  <c r="I703" i="1"/>
  <c r="I686" i="1"/>
  <c r="I670" i="1"/>
  <c r="I711" i="1"/>
  <c r="I679" i="1"/>
  <c r="I708" i="1"/>
  <c r="I684" i="1"/>
  <c r="I697" i="1"/>
  <c r="I695" i="1"/>
  <c r="I690" i="1"/>
  <c r="I647" i="1"/>
  <c r="I674" i="1"/>
  <c r="I682" i="1"/>
  <c r="I691" i="1"/>
  <c r="I676" i="1"/>
  <c r="I689" i="1"/>
  <c r="I687" i="1"/>
  <c r="I685" i="1"/>
  <c r="I716" i="1"/>
  <c r="I681" i="1"/>
  <c r="I704" i="1"/>
  <c r="I678" i="1"/>
  <c r="I693" i="1"/>
  <c r="I712" i="1"/>
  <c r="I643" i="1"/>
  <c r="I688" i="1"/>
  <c r="I672" i="1"/>
  <c r="I641" i="1"/>
  <c r="I710" i="1"/>
  <c r="I639" i="1"/>
  <c r="I640" i="1"/>
  <c r="I694" i="1"/>
  <c r="I671" i="1"/>
  <c r="I699" i="1"/>
  <c r="I696" i="1"/>
  <c r="I683" i="1"/>
  <c r="I638" i="1"/>
  <c r="I632" i="1"/>
  <c r="I635" i="1"/>
  <c r="I702" i="1"/>
  <c r="I673" i="1"/>
  <c r="I680" i="1"/>
  <c r="I707" i="1"/>
  <c r="I645" i="1"/>
  <c r="I698" i="1"/>
  <c r="I701" i="1"/>
  <c r="I700" i="1"/>
  <c r="I713" i="1"/>
  <c r="I634" i="1"/>
  <c r="I636" i="1"/>
  <c r="I709" i="1"/>
  <c r="I630" i="1"/>
  <c r="I675" i="1"/>
  <c r="I633" i="1"/>
  <c r="I706" i="1"/>
  <c r="H715" i="1"/>
  <c r="J715" i="10" l="1"/>
  <c r="L712" i="10"/>
  <c r="M712" i="10" s="1"/>
  <c r="Y778" i="10" s="1"/>
  <c r="L716" i="10"/>
  <c r="L713" i="10"/>
  <c r="M713" i="10" s="1"/>
  <c r="Y779" i="10" s="1"/>
  <c r="L709" i="10"/>
  <c r="M709" i="10" s="1"/>
  <c r="Y775" i="10" s="1"/>
  <c r="L705" i="10"/>
  <c r="M705" i="10" s="1"/>
  <c r="Y771" i="10" s="1"/>
  <c r="L701" i="10"/>
  <c r="M701" i="10" s="1"/>
  <c r="Y767" i="10" s="1"/>
  <c r="L697" i="10"/>
  <c r="M697" i="10" s="1"/>
  <c r="Y763" i="10" s="1"/>
  <c r="L711" i="10"/>
  <c r="M711" i="10" s="1"/>
  <c r="Y777" i="10" s="1"/>
  <c r="L710" i="10"/>
  <c r="M710" i="10" s="1"/>
  <c r="Y776" i="10" s="1"/>
  <c r="L696" i="10"/>
  <c r="M696" i="10" s="1"/>
  <c r="Y762" i="10" s="1"/>
  <c r="L695" i="10"/>
  <c r="M695" i="10" s="1"/>
  <c r="Y761" i="10" s="1"/>
  <c r="L691" i="10"/>
  <c r="M691" i="10" s="1"/>
  <c r="Y757" i="10" s="1"/>
  <c r="L687" i="10"/>
  <c r="M687" i="10" s="1"/>
  <c r="Y753" i="10" s="1"/>
  <c r="L683" i="10"/>
  <c r="M683" i="10" s="1"/>
  <c r="Y749" i="10" s="1"/>
  <c r="L679" i="10"/>
  <c r="M679" i="10" s="1"/>
  <c r="Y745" i="10" s="1"/>
  <c r="L675" i="10"/>
  <c r="M675" i="10" s="1"/>
  <c r="Y741" i="10" s="1"/>
  <c r="L671" i="10"/>
  <c r="M671" i="10" s="1"/>
  <c r="Y737" i="10" s="1"/>
  <c r="L708" i="10"/>
  <c r="M708" i="10" s="1"/>
  <c r="Y774" i="10" s="1"/>
  <c r="L706" i="10"/>
  <c r="M706" i="10" s="1"/>
  <c r="Y772" i="10" s="1"/>
  <c r="L699" i="10"/>
  <c r="M699" i="10" s="1"/>
  <c r="Y765" i="10" s="1"/>
  <c r="L682" i="10"/>
  <c r="M682" i="10" s="1"/>
  <c r="Y748" i="10" s="1"/>
  <c r="L681" i="10"/>
  <c r="M681" i="10" s="1"/>
  <c r="Y747" i="10" s="1"/>
  <c r="L680" i="10"/>
  <c r="M680" i="10" s="1"/>
  <c r="Y746" i="10" s="1"/>
  <c r="L700" i="10"/>
  <c r="M700" i="10" s="1"/>
  <c r="Y766" i="10" s="1"/>
  <c r="L689" i="10"/>
  <c r="M689" i="10" s="1"/>
  <c r="Y755" i="10" s="1"/>
  <c r="L678" i="10"/>
  <c r="M678" i="10" s="1"/>
  <c r="Y744" i="10" s="1"/>
  <c r="L676" i="10"/>
  <c r="M676" i="10" s="1"/>
  <c r="Y742" i="10" s="1"/>
  <c r="L669" i="10"/>
  <c r="M669" i="10" s="1"/>
  <c r="Y735" i="10" s="1"/>
  <c r="L704" i="10"/>
  <c r="M704" i="10" s="1"/>
  <c r="Y770" i="10" s="1"/>
  <c r="L698" i="10"/>
  <c r="M698" i="10" s="1"/>
  <c r="Y764" i="10" s="1"/>
  <c r="L694" i="10"/>
  <c r="M694" i="10" s="1"/>
  <c r="Y760" i="10" s="1"/>
  <c r="L692" i="10"/>
  <c r="M692" i="10" s="1"/>
  <c r="Y758" i="10" s="1"/>
  <c r="L685" i="10"/>
  <c r="M685" i="10" s="1"/>
  <c r="Y751" i="10" s="1"/>
  <c r="L674" i="10"/>
  <c r="M674" i="10" s="1"/>
  <c r="Y740" i="10" s="1"/>
  <c r="L672" i="10"/>
  <c r="M672" i="10" s="1"/>
  <c r="Y738" i="10" s="1"/>
  <c r="L703" i="10"/>
  <c r="M703" i="10" s="1"/>
  <c r="Y769" i="10" s="1"/>
  <c r="L702" i="10"/>
  <c r="M702" i="10" s="1"/>
  <c r="Y768" i="10" s="1"/>
  <c r="L690" i="10"/>
  <c r="M690" i="10" s="1"/>
  <c r="Y756" i="10" s="1"/>
  <c r="L688" i="10"/>
  <c r="M688" i="10" s="1"/>
  <c r="Y754" i="10" s="1"/>
  <c r="L677" i="10"/>
  <c r="M677" i="10" s="1"/>
  <c r="Y743" i="10" s="1"/>
  <c r="L670" i="10"/>
  <c r="M670" i="10" s="1"/>
  <c r="Y736" i="10" s="1"/>
  <c r="L668" i="10"/>
  <c r="L707" i="10"/>
  <c r="M707" i="10" s="1"/>
  <c r="Y773" i="10" s="1"/>
  <c r="L686" i="10"/>
  <c r="M686" i="10" s="1"/>
  <c r="Y752" i="10" s="1"/>
  <c r="L673" i="10"/>
  <c r="M673" i="10" s="1"/>
  <c r="Y739" i="10" s="1"/>
  <c r="L693" i="10"/>
  <c r="M693" i="10" s="1"/>
  <c r="Y759" i="10" s="1"/>
  <c r="L684" i="10"/>
  <c r="M684" i="10" s="1"/>
  <c r="Y750" i="10" s="1"/>
  <c r="K716" i="10"/>
  <c r="K708" i="10"/>
  <c r="K704" i="10"/>
  <c r="K700" i="10"/>
  <c r="K696" i="10"/>
  <c r="K699" i="10"/>
  <c r="K698" i="10"/>
  <c r="K697" i="10"/>
  <c r="K694" i="10"/>
  <c r="K690" i="10"/>
  <c r="K686" i="10"/>
  <c r="K682" i="10"/>
  <c r="K678" i="10"/>
  <c r="K674" i="10"/>
  <c r="K670" i="10"/>
  <c r="K713" i="10"/>
  <c r="K712" i="10"/>
  <c r="K710" i="10"/>
  <c r="K703" i="10"/>
  <c r="K701" i="10"/>
  <c r="K685" i="10"/>
  <c r="K684" i="10"/>
  <c r="K683" i="10"/>
  <c r="K669" i="10"/>
  <c r="K668" i="10"/>
  <c r="K715" i="10" s="1"/>
  <c r="K707" i="10"/>
  <c r="K706" i="10"/>
  <c r="K693" i="10"/>
  <c r="K691" i="10"/>
  <c r="K680" i="10"/>
  <c r="K673" i="10"/>
  <c r="K671" i="10"/>
  <c r="K711" i="10"/>
  <c r="K705" i="10"/>
  <c r="K689" i="10"/>
  <c r="K687" i="10"/>
  <c r="K676" i="10"/>
  <c r="K709" i="10"/>
  <c r="K692" i="10"/>
  <c r="K681" i="10"/>
  <c r="K679" i="10"/>
  <c r="K672" i="10"/>
  <c r="K688" i="10"/>
  <c r="K675" i="10"/>
  <c r="K702" i="10"/>
  <c r="K695" i="10"/>
  <c r="K677" i="10"/>
  <c r="I715" i="1"/>
  <c r="J630" i="1"/>
  <c r="L715" i="10" l="1"/>
  <c r="M668" i="10"/>
  <c r="J688" i="1"/>
  <c r="J684" i="1"/>
  <c r="J647" i="1"/>
  <c r="J642" i="1"/>
  <c r="J705" i="1"/>
  <c r="J692" i="1"/>
  <c r="J712" i="1"/>
  <c r="J697" i="1"/>
  <c r="J645" i="1"/>
  <c r="J683" i="1"/>
  <c r="J679" i="1"/>
  <c r="J670" i="1"/>
  <c r="J675" i="1"/>
  <c r="J646" i="1"/>
  <c r="J633" i="1"/>
  <c r="J672" i="1"/>
  <c r="J689" i="1"/>
  <c r="J640" i="1"/>
  <c r="J631" i="1"/>
  <c r="J690" i="1"/>
  <c r="J711" i="1"/>
  <c r="J702" i="1"/>
  <c r="J703" i="1"/>
  <c r="J637" i="1"/>
  <c r="J693" i="1"/>
  <c r="J710" i="1"/>
  <c r="J641" i="1"/>
  <c r="J686" i="1"/>
  <c r="J699" i="1"/>
  <c r="J644" i="1"/>
  <c r="J694" i="1"/>
  <c r="J673" i="1"/>
  <c r="J708" i="1"/>
  <c r="J678" i="1"/>
  <c r="J677" i="1"/>
  <c r="J704" i="1"/>
  <c r="J636" i="1"/>
  <c r="J676" i="1"/>
  <c r="J716" i="1"/>
  <c r="J671" i="1"/>
  <c r="J634" i="1"/>
  <c r="J695" i="1"/>
  <c r="J707" i="1"/>
  <c r="J685" i="1"/>
  <c r="J698" i="1"/>
  <c r="J682" i="1"/>
  <c r="J696" i="1"/>
  <c r="J680" i="1"/>
  <c r="J638" i="1"/>
  <c r="J713" i="1"/>
  <c r="J669" i="1"/>
  <c r="J681" i="1"/>
  <c r="J674" i="1"/>
  <c r="J687" i="1"/>
  <c r="J700" i="1"/>
  <c r="J643" i="1"/>
  <c r="J632" i="1"/>
  <c r="J709" i="1"/>
  <c r="J639" i="1"/>
  <c r="J691" i="1"/>
  <c r="J635" i="1"/>
  <c r="J706" i="1"/>
  <c r="J668" i="1"/>
  <c r="J701" i="1"/>
  <c r="Y734" i="10" l="1"/>
  <c r="Y815" i="10" s="1"/>
  <c r="M715" i="10"/>
  <c r="L647" i="1"/>
  <c r="L682" i="1" s="1"/>
  <c r="J715" i="1"/>
  <c r="K644" i="1"/>
  <c r="L688" i="1" l="1"/>
  <c r="L699" i="1"/>
  <c r="L679" i="1"/>
  <c r="L692" i="1"/>
  <c r="L689" i="1"/>
  <c r="L716" i="1"/>
  <c r="L677" i="1"/>
  <c r="L694" i="1"/>
  <c r="L697" i="1"/>
  <c r="L668" i="1"/>
  <c r="L685" i="1"/>
  <c r="L707" i="1"/>
  <c r="L691" i="1"/>
  <c r="L709" i="1"/>
  <c r="L678" i="1"/>
  <c r="L696" i="1"/>
  <c r="L702" i="1"/>
  <c r="L703" i="1"/>
  <c r="L673" i="1"/>
  <c r="L675" i="1"/>
  <c r="L708" i="1"/>
  <c r="L671" i="1"/>
  <c r="L686" i="1"/>
  <c r="L704" i="1"/>
  <c r="L681" i="1"/>
  <c r="L711" i="1"/>
  <c r="L698" i="1"/>
  <c r="L674" i="1"/>
  <c r="L670" i="1"/>
  <c r="L701" i="1"/>
  <c r="L684" i="1"/>
  <c r="L693" i="1"/>
  <c r="L700" i="1"/>
  <c r="L710" i="1"/>
  <c r="L705" i="1"/>
  <c r="L676" i="1"/>
  <c r="L690" i="1"/>
  <c r="L695" i="1"/>
  <c r="L669" i="1"/>
  <c r="L712" i="1"/>
  <c r="L687" i="1"/>
  <c r="L672" i="1"/>
  <c r="L713" i="1"/>
  <c r="L706" i="1"/>
  <c r="L683" i="1"/>
  <c r="L680" i="1"/>
  <c r="K679" i="1"/>
  <c r="K697" i="1"/>
  <c r="K716" i="1"/>
  <c r="K711" i="1"/>
  <c r="M711" i="1" s="1"/>
  <c r="K674" i="1"/>
  <c r="K685" i="1"/>
  <c r="K700" i="1"/>
  <c r="M700" i="1" s="1"/>
  <c r="K678" i="1"/>
  <c r="K677" i="1"/>
  <c r="M677" i="1" s="1"/>
  <c r="K710" i="1"/>
  <c r="K689" i="1"/>
  <c r="M689" i="1" s="1"/>
  <c r="K676" i="1"/>
  <c r="K713" i="1"/>
  <c r="M713" i="1" s="1"/>
  <c r="K695" i="1"/>
  <c r="K701" i="1"/>
  <c r="K699" i="1"/>
  <c r="K686" i="1"/>
  <c r="M686" i="1" s="1"/>
  <c r="K706" i="1"/>
  <c r="M706" i="1" s="1"/>
  <c r="K694" i="1"/>
  <c r="K692" i="1"/>
  <c r="K668" i="1"/>
  <c r="K684" i="1"/>
  <c r="K708" i="1"/>
  <c r="M708" i="1" s="1"/>
  <c r="K704" i="1"/>
  <c r="K682" i="1"/>
  <c r="M682" i="1" s="1"/>
  <c r="K687" i="1"/>
  <c r="K696" i="1"/>
  <c r="K681" i="1"/>
  <c r="K691" i="1"/>
  <c r="K673" i="1"/>
  <c r="K693" i="1"/>
  <c r="K709" i="1"/>
  <c r="M709" i="1" s="1"/>
  <c r="K680" i="1"/>
  <c r="K675" i="1"/>
  <c r="M675" i="1" s="1"/>
  <c r="K712" i="1"/>
  <c r="K698" i="1"/>
  <c r="K690" i="1"/>
  <c r="K669" i="1"/>
  <c r="K688" i="1"/>
  <c r="M688" i="1" s="1"/>
  <c r="K702" i="1"/>
  <c r="K672" i="1"/>
  <c r="K703" i="1"/>
  <c r="K705" i="1"/>
  <c r="K670" i="1"/>
  <c r="K671" i="1"/>
  <c r="K707" i="1"/>
  <c r="M707" i="1" s="1"/>
  <c r="K683" i="1"/>
  <c r="M683" i="1" s="1"/>
  <c r="M699" i="1"/>
  <c r="M679" i="1"/>
  <c r="M694" i="1" l="1"/>
  <c r="H119" i="9" s="1"/>
  <c r="M692" i="1"/>
  <c r="F119" i="9" s="1"/>
  <c r="M669" i="1"/>
  <c r="M673" i="1"/>
  <c r="M684" i="1"/>
  <c r="E87" i="9" s="1"/>
  <c r="M685" i="1"/>
  <c r="F87" i="9" s="1"/>
  <c r="M703" i="1"/>
  <c r="C183" i="9" s="1"/>
  <c r="M710" i="1"/>
  <c r="C215" i="9" s="1"/>
  <c r="M697" i="1"/>
  <c r="D151" i="9" s="1"/>
  <c r="M672" i="1"/>
  <c r="M705" i="1"/>
  <c r="E183" i="9" s="1"/>
  <c r="M687" i="1"/>
  <c r="H87" i="9" s="1"/>
  <c r="M690" i="1"/>
  <c r="M691" i="1"/>
  <c r="E119" i="9" s="1"/>
  <c r="M670" i="1"/>
  <c r="M702" i="1"/>
  <c r="M698" i="1"/>
  <c r="M681" i="1"/>
  <c r="M678" i="1"/>
  <c r="F55" i="9" s="1"/>
  <c r="M712" i="1"/>
  <c r="M693" i="1"/>
  <c r="G119" i="9" s="1"/>
  <c r="M696" i="1"/>
  <c r="M674" i="1"/>
  <c r="M704" i="1"/>
  <c r="M676" i="1"/>
  <c r="D55" i="9" s="1"/>
  <c r="L715" i="1"/>
  <c r="M701" i="1"/>
  <c r="M695" i="1"/>
  <c r="M671" i="1"/>
  <c r="M680" i="1"/>
  <c r="C87" i="9"/>
  <c r="G87" i="9"/>
  <c r="F215" i="9"/>
  <c r="D87" i="9"/>
  <c r="I87" i="9"/>
  <c r="G183" i="9"/>
  <c r="G55" i="9"/>
  <c r="K715" i="1"/>
  <c r="M668" i="1"/>
  <c r="D215" i="9"/>
  <c r="F151" i="9"/>
  <c r="I183" i="9"/>
  <c r="G151" i="9"/>
  <c r="H183" i="9"/>
  <c r="E55" i="9"/>
  <c r="C119" i="9"/>
  <c r="C55" i="9"/>
  <c r="F183" i="9"/>
  <c r="H23" i="9" l="1"/>
  <c r="I151" i="9"/>
  <c r="D119" i="9"/>
  <c r="D183" i="9"/>
  <c r="D23" i="9"/>
  <c r="G23" i="9"/>
  <c r="I23" i="9"/>
  <c r="E151" i="9"/>
  <c r="I119" i="9"/>
  <c r="E215" i="9"/>
  <c r="F23" i="9"/>
  <c r="I55" i="9"/>
  <c r="E23" i="9"/>
  <c r="C151" i="9"/>
  <c r="H55" i="9"/>
  <c r="H151" i="9"/>
  <c r="M715" i="1"/>
  <c r="C23" i="9"/>
</calcChain>
</file>

<file path=xl/sharedStrings.xml><?xml version="1.0" encoding="utf-8"?>
<sst xmlns="http://schemas.openxmlformats.org/spreadsheetml/2006/main" count="4674" uniqueCount="1281">
  <si>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</si>
  <si>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</si>
  <si>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</si>
  <si>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</si>
  <si>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</si>
  <si>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</si>
  <si>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</si>
  <si>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</si>
  <si>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</si>
  <si>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</si>
  <si>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</si>
  <si>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</si>
  <si>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</si>
  <si>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</si>
  <si>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</si>
  <si>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</si>
  <si>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</si>
  <si>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</si>
  <si>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</si>
  <si>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</si>
  <si>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</si>
  <si>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</si>
  <si>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</si>
  <si>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</si>
  <si>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</si>
  <si>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</si>
  <si>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</si>
  <si>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</si>
  <si>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</si>
  <si>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</si>
  <si>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</si>
  <si>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</si>
  <si>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</si>
  <si>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</si>
  <si>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</si>
  <si>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</si>
  <si>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</si>
  <si>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</si>
  <si>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</si>
  <si>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</si>
  <si>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</si>
  <si>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</si>
  <si>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</si>
  <si>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</si>
  <si>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</si>
  <si>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</si>
  <si>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</si>
  <si>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</si>
  <si>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</si>
  <si>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</si>
  <si>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</si>
  <si>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</si>
  <si>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</si>
  <si>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</si>
  <si>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</si>
  <si>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</si>
  <si>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</si>
  <si>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</si>
  <si>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</si>
  <si>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</si>
  <si>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</si>
  <si>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</si>
  <si>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</si>
  <si>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</si>
  <si>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</si>
  <si>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</si>
  <si>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</si>
  <si>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</si>
  <si>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</si>
  <si>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</si>
  <si>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</si>
  <si>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</si>
  <si>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</si>
  <si>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</si>
  <si>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</si>
  <si>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</si>
  <si>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</si>
  <si>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</si>
  <si>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</si>
  <si>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</si>
  <si>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</si>
  <si>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</si>
  <si>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</si>
  <si>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</si>
  <si>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</si>
  <si>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</si>
  <si>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</si>
  <si>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</si>
  <si>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</si>
  <si>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</si>
  <si>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</si>
  <si>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</si>
  <si>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</si>
  <si>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</si>
  <si>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</si>
  <si>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</si>
  <si>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</si>
  <si>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</si>
  <si>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</si>
  <si>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</si>
  <si>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</si>
  <si>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</si>
  <si>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</si>
  <si>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</si>
  <si>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</si>
  <si>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</si>
  <si>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</si>
  <si>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</si>
  <si>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</si>
  <si>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</si>
  <si>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</si>
  <si>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</si>
  <si>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</si>
  <si>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</si>
  <si>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</si>
  <si>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</si>
  <si>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</si>
  <si>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</si>
  <si>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</si>
  <si>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</si>
  <si>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</si>
  <si>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</si>
  <si>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</si>
  <si>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</si>
  <si>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</si>
  <si>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</si>
  <si>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</si>
  <si>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</si>
  <si>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</si>
  <si>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</si>
  <si>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</si>
  <si>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</si>
  <si>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</si>
  <si>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</si>
  <si>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</si>
  <si>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</si>
  <si>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</si>
  <si>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</si>
  <si>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</si>
  <si>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</si>
  <si>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</si>
  <si>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</si>
  <si>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</si>
  <si>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</si>
  <si>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</si>
  <si>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</si>
  <si>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</si>
  <si>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</si>
  <si>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</si>
  <si>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</si>
  <si>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</si>
  <si>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</si>
  <si>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</si>
  <si>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</si>
  <si>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</si>
  <si>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</si>
  <si>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</si>
  <si>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</si>
  <si>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</si>
  <si>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</si>
  <si>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</si>
  <si>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</si>
  <si>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</si>
  <si>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</si>
  <si>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</si>
  <si>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</si>
  <si>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</si>
  <si>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</si>
  <si>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</si>
  <si>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</si>
  <si>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</si>
  <si>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</si>
  <si>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</si>
  <si>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</si>
  <si>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</si>
  <si>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</si>
  <si>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</si>
  <si>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</si>
  <si>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</si>
  <si>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</si>
  <si>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</si>
  <si>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</si>
  <si>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</si>
  <si>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</si>
  <si>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</si>
  <si>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</si>
  <si>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</si>
  <si>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</si>
  <si>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</si>
  <si>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</si>
  <si>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</si>
  <si>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</si>
  <si>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</si>
  <si>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</si>
  <si>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</si>
  <si>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</si>
  <si>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</si>
  <si>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</si>
  <si>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</si>
  <si>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</si>
  <si>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</si>
  <si>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</si>
  <si>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</si>
  <si>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</si>
  <si>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</si>
  <si>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</si>
  <si>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</si>
  <si>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</si>
  <si>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</si>
  <si>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</si>
  <si>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</si>
  <si>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</si>
  <si>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</si>
  <si>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</si>
  <si>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</si>
  <si>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</si>
  <si>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</si>
  <si>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</si>
  <si>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</si>
  <si>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</si>
  <si>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</si>
  <si>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</si>
  <si>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</si>
  <si>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</si>
  <si>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</si>
  <si>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</si>
  <si>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</si>
  <si>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</si>
  <si>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</si>
  <si>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</si>
  <si>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</si>
  <si>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</si>
  <si>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</si>
  <si>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</si>
  <si>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</si>
  <si>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</si>
  <si>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</si>
  <si>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</si>
  <si>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</si>
  <si>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</si>
  <si>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</si>
  <si>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</si>
  <si>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</si>
  <si>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</si>
  <si>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</si>
  <si>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</si>
  <si>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</si>
  <si>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</si>
  <si>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</si>
  <si>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</si>
  <si>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</si>
  <si>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</si>
  <si>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</si>
  <si>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</si>
  <si>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</si>
  <si>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</si>
  <si>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</si>
  <si>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</si>
  <si>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</si>
  <si>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</si>
  <si>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</si>
  <si>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</si>
  <si>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</si>
  <si>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</si>
  <si>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</si>
  <si>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</si>
  <si>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</si>
  <si>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</si>
  <si>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</si>
  <si>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</si>
  <si>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</si>
  <si>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</si>
  <si>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</si>
  <si>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</si>
  <si>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</si>
  <si>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</si>
  <si>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</si>
  <si>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</si>
  <si>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</si>
  <si>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</si>
  <si>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</si>
  <si>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</si>
  <si>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</si>
  <si>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</si>
  <si>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</si>
  <si>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</si>
  <si>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</si>
  <si>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</si>
  <si>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</si>
  <si>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</si>
  <si>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</si>
  <si>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</si>
  <si>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</si>
  <si>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</si>
  <si>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</si>
  <si>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</si>
  <si>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</si>
  <si>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</si>
  <si>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</si>
  <si>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</si>
  <si>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</si>
  <si>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</si>
  <si>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</si>
  <si>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</si>
  <si>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</si>
  <si>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</si>
  <si>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</si>
  <si>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</si>
  <si>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</si>
  <si>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</si>
  <si>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</si>
  <si>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</si>
  <si>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</si>
  <si>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</si>
  <si>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</si>
  <si>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</si>
  <si>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</si>
  <si>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</si>
  <si>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</si>
  <si>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</si>
  <si>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</si>
  <si>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</si>
  <si>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</si>
  <si>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</si>
  <si>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</si>
  <si>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</si>
  <si>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</si>
  <si>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</si>
  <si>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</si>
  <si>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</si>
  <si>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</si>
  <si>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</si>
  <si>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</si>
  <si>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</si>
  <si>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</si>
  <si>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</si>
  <si>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</si>
  <si>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</si>
  <si>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</si>
  <si>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</si>
  <si>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</si>
  <si>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</si>
  <si>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</si>
  <si>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</si>
  <si>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</si>
  <si>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</si>
  <si>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</si>
  <si>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</si>
  <si>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</si>
  <si>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</si>
  <si>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</si>
  <si>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</si>
  <si>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</si>
  <si>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</si>
  <si>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</si>
  <si>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</si>
  <si>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</si>
  <si>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</si>
  <si>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</si>
  <si>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</si>
  <si>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</si>
  <si>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</si>
  <si>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</si>
  <si>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</si>
  <si>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</si>
  <si>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</si>
  <si>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</si>
  <si>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</si>
  <si>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</si>
  <si>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</si>
  <si>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</si>
  <si>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</si>
  <si>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</si>
  <si>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</si>
  <si>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</si>
  <si>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</si>
  <si>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</si>
  <si>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</si>
  <si>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</si>
  <si>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</si>
  <si>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</si>
  <si>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</si>
  <si>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</si>
  <si>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</si>
  <si>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</si>
  <si>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</si>
  <si>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</si>
  <si>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</si>
  <si>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</si>
  <si>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</si>
  <si>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</si>
  <si>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</si>
  <si>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</si>
  <si>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</si>
  <si>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</si>
  <si>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</si>
  <si>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</si>
  <si>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</si>
  <si>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</si>
  <si>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</si>
  <si>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</si>
  <si>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</si>
  <si>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</si>
  <si>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</si>
  <si>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</si>
  <si>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</si>
  <si>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</si>
  <si>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</si>
  <si>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</si>
  <si>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</si>
  <si>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</si>
  <si>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</si>
  <si>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</si>
  <si>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</si>
  <si>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</si>
  <si>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</si>
  <si>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</si>
  <si>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</si>
  <si>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</si>
  <si>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</si>
  <si>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</si>
  <si>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</si>
  <si>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</si>
  <si>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</si>
  <si>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</si>
  <si>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</si>
  <si>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</si>
  <si>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</si>
  <si>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</si>
  <si>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</si>
  <si>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</si>
  <si>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</si>
  <si>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</si>
  <si>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</si>
  <si>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</si>
  <si>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</si>
  <si>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</si>
  <si>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</si>
  <si>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</si>
  <si>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</si>
  <si>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</si>
  <si>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</si>
  <si>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</si>
  <si>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</si>
  <si>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</si>
  <si>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</si>
  <si>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</si>
  <si>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</si>
  <si>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</si>
  <si>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</si>
  <si>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</si>
  <si>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</si>
  <si>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</si>
  <si>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</si>
  <si>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</si>
  <si>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</si>
  <si>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</si>
  <si>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</si>
  <si>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</si>
  <si>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</si>
  <si>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</si>
  <si>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</si>
  <si>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</si>
  <si>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</si>
  <si>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</si>
  <si>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</si>
  <si>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</si>
  <si>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</si>
  <si>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</si>
  <si>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</si>
  <si>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</si>
  <si>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</si>
  <si>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</si>
  <si>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</si>
  <si>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</si>
  <si>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</si>
  <si>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</si>
  <si>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</si>
  <si>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</si>
  <si>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</si>
  <si>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</si>
  <si>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</si>
  <si>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</si>
  <si>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</si>
  <si>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</si>
  <si>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</si>
  <si>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</si>
  <si>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</si>
  <si>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</si>
  <si>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</si>
  <si>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</si>
  <si>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</si>
  <si>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</si>
  <si>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</si>
  <si>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</si>
  <si>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</si>
  <si>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</si>
  <si>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</si>
  <si>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</si>
  <si>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</si>
  <si>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</si>
  <si>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</si>
  <si>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</si>
  <si>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</si>
  <si>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</si>
  <si>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</si>
  <si>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</si>
  <si>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</si>
  <si>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</si>
  <si>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</si>
  <si>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</si>
  <si>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</si>
  <si>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</si>
  <si>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</si>
  <si>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</si>
  <si>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</si>
  <si>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</si>
  <si>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</si>
  <si>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</si>
  <si>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</si>
  <si>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</si>
  <si>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</si>
  <si>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</si>
  <si>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</si>
  <si>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</si>
  <si>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</si>
  <si>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</si>
  <si>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</si>
  <si>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</si>
  <si>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</si>
  <si>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</si>
  <si>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</si>
  <si>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</si>
  <si>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</si>
  <si>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</si>
  <si>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</si>
  <si>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</si>
  <si>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</si>
  <si>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</si>
  <si>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</si>
  <si>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</si>
  <si>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</si>
  <si>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</si>
  <si>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</si>
  <si>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</si>
  <si>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</si>
  <si>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</si>
  <si>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</si>
  <si>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</si>
  <si>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</si>
  <si>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</si>
  <si>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</si>
  <si>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</si>
  <si>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</si>
  <si>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</si>
  <si>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</si>
  <si>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</si>
  <si>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</si>
  <si>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</si>
  <si>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</si>
  <si>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</si>
  <si>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</si>
  <si>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</si>
  <si>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</si>
  <si>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</si>
  <si>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</si>
  <si>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</si>
  <si>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</si>
  <si>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</si>
  <si>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</si>
  <si>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</si>
  <si>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</si>
  <si>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</si>
  <si>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</si>
  <si>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</si>
  <si>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</si>
  <si>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</si>
  <si>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</si>
  <si>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</si>
  <si>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</si>
  <si>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</si>
  <si>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</si>
  <si>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</si>
  <si>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</si>
  <si>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</si>
  <si>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</si>
  <si>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</si>
  <si>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</si>
  <si>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</si>
  <si>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</si>
  <si>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</si>
  <si>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</si>
  <si>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</si>
  <si>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</si>
  <si>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</si>
  <si>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</si>
  <si>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</si>
  <si>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</si>
  <si>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</si>
  <si>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</si>
  <si>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</si>
  <si>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</si>
  <si>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</si>
  <si>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</si>
  <si>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</si>
  <si>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</si>
  <si>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</si>
  <si>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</si>
  <si>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</si>
  <si>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</si>
  <si>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</si>
  <si>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</si>
  <si>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</si>
  <si>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</si>
  <si>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</si>
  <si>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</si>
  <si>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</si>
  <si>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</si>
  <si>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</si>
  <si>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</si>
  <si>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</si>
  <si>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</si>
  <si>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</si>
  <si>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</si>
  <si>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</si>
  <si>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</si>
  <si>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</si>
  <si>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</si>
  <si>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</si>
  <si>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</si>
  <si>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</si>
  <si>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</si>
  <si>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</si>
  <si>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</si>
  <si>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</si>
  <si>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</si>
  <si>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</si>
  <si>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</si>
  <si>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</si>
  <si>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</si>
  <si>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</si>
  <si>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</si>
  <si>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</si>
  <si>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</si>
  <si>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</si>
  <si>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</si>
  <si>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</si>
  <si>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</si>
  <si>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</si>
  <si>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</si>
  <si>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</si>
  <si>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</si>
  <si>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</si>
  <si>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</si>
  <si>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</si>
  <si>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</si>
  <si>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</si>
  <si>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</si>
  <si>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</si>
  <si>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</si>
  <si>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</si>
  <si>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</si>
  <si>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</si>
  <si>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</si>
  <si>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</si>
  <si>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</si>
  <si>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</si>
  <si>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</si>
  <si>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</si>
  <si>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</si>
  <si>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</si>
  <si>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</si>
  <si>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</si>
  <si>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</si>
  <si>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</si>
  <si>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</si>
  <si>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</si>
  <si>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</si>
  <si>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</si>
  <si>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</si>
  <si>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</si>
  <si>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</si>
  <si>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</si>
  <si>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</si>
  <si>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</si>
  <si>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</si>
  <si>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</si>
  <si>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</si>
  <si>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</si>
  <si>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</si>
  <si>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</si>
  <si>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</si>
  <si>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</si>
  <si>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</si>
  <si>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</si>
  <si>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</si>
  <si>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</si>
  <si>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</si>
  <si>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</si>
  <si>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</si>
  <si>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</si>
  <si>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</si>
  <si>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</si>
  <si>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</si>
  <si>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</si>
  <si>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</si>
  <si>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</si>
  <si>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</si>
  <si>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</si>
  <si>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</si>
  <si>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</si>
  <si>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</si>
  <si>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</si>
  <si>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</si>
  <si>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</si>
  <si>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</si>
  <si>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</si>
  <si>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</si>
  <si>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</si>
  <si>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</si>
  <si>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</si>
  <si>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</si>
  <si>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</si>
  <si>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</si>
  <si>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</si>
  <si>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</si>
  <si>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</si>
  <si>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</si>
  <si>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</si>
  <si>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</si>
  <si>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</si>
  <si>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</si>
  <si>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</si>
  <si>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</si>
  <si>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</si>
  <si>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</si>
  <si>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</si>
  <si>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</si>
  <si>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</si>
  <si>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</si>
  <si>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</si>
  <si>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</si>
  <si>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</si>
  <si>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</si>
  <si>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</si>
  <si>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</si>
  <si>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</si>
  <si>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</si>
  <si>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</si>
  <si>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</si>
  <si>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</si>
  <si>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</si>
  <si>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</si>
  <si>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</si>
  <si>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</si>
  <si>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</si>
  <si>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</si>
  <si>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</si>
  <si>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</si>
  <si>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</si>
  <si>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</si>
  <si>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</si>
  <si>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</si>
  <si>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</si>
  <si>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</si>
  <si>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</si>
  <si>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</si>
  <si>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</si>
  <si>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</si>
  <si>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</si>
  <si>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</si>
  <si>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</si>
  <si>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</si>
  <si>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</si>
  <si>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</si>
  <si>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</si>
  <si>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</si>
  <si>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</si>
  <si>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</si>
  <si>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</si>
  <si>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</si>
  <si>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</si>
  <si>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</si>
  <si>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</si>
  <si>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</si>
  <si>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</si>
  <si>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</si>
  <si>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</si>
  <si>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</si>
  <si>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</si>
  <si>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</si>
  <si>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</si>
  <si>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</si>
  <si>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</si>
  <si>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</si>
  <si>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</si>
  <si>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</si>
  <si>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</si>
  <si>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</si>
  <si>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</si>
  <si>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</si>
  <si>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</si>
  <si>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</si>
  <si>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</si>
  <si>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</si>
  <si>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</si>
  <si>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</si>
  <si>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</si>
  <si>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</si>
  <si>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</si>
  <si>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</si>
  <si>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</si>
  <si>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</si>
  <si>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</si>
  <si>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</si>
  <si>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</si>
  <si>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</si>
  <si>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</si>
  <si>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</si>
  <si>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</si>
  <si>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</si>
  <si>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</si>
  <si>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</si>
  <si>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</si>
  <si>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</si>
  <si>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</si>
  <si>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</si>
  <si>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</si>
  <si>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</si>
  <si>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</si>
  <si>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</si>
  <si>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</si>
  <si>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</si>
  <si>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</si>
  <si>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</si>
  <si>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</si>
  <si>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</si>
  <si>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</si>
  <si>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</si>
  <si>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</si>
  <si>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</si>
  <si>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</si>
  <si>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</si>
  <si>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</si>
  <si>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</si>
  <si>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</si>
  <si>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</si>
  <si>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</si>
  <si>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</si>
  <si>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</si>
  <si>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</si>
  <si>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</si>
  <si>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</si>
  <si>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</si>
  <si>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</si>
  <si>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</si>
  <si>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</si>
  <si>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</si>
  <si>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</si>
  <si>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</si>
  <si>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</si>
  <si>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</si>
  <si>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</si>
  <si>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</si>
  <si>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</si>
  <si>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</si>
  <si>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</si>
  <si>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</si>
  <si>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</si>
  <si>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</si>
  <si>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</si>
  <si>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</si>
  <si>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</si>
  <si>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</si>
  <si>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</si>
  <si>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</si>
  <si>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</si>
  <si>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</si>
  <si>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</si>
  <si>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</si>
  <si>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</si>
  <si>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</si>
  <si>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</si>
  <si>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</si>
  <si>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</si>
  <si>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</si>
  <si>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</si>
  <si>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</si>
  <si>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</si>
  <si>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</si>
  <si>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</si>
  <si>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</si>
  <si>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</si>
  <si>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</si>
  <si>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</si>
  <si>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</si>
  <si>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</si>
  <si>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</si>
  <si>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</si>
  <si>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</si>
  <si>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</si>
  <si>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</si>
  <si>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</si>
  <si>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</si>
  <si>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</si>
  <si>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</si>
  <si>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</si>
  <si>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</si>
  <si>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</si>
  <si>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</si>
  <si>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</si>
  <si>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</si>
  <si>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</si>
  <si>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</si>
  <si>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</si>
  <si>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</si>
  <si>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</si>
  <si>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</si>
  <si>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</si>
  <si>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</si>
  <si>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</si>
  <si>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</si>
  <si>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</si>
  <si>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</si>
  <si>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</si>
  <si>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</si>
  <si>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</si>
  <si>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</si>
  <si>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</si>
  <si>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</si>
  <si>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</si>
  <si>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</si>
  <si>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</si>
  <si>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</si>
  <si>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</si>
  <si>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</si>
  <si>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</si>
  <si>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</si>
  <si>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</si>
  <si>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</si>
  <si>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</si>
  <si>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</si>
  <si>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</si>
  <si>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</si>
  <si>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</si>
  <si>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</si>
  <si>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</si>
  <si>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</si>
  <si>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</si>
  <si>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</si>
  <si>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</si>
  <si>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</si>
  <si>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</si>
  <si>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</si>
  <si>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</si>
  <si>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</si>
  <si>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</si>
  <si>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</si>
  <si>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</si>
  <si>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</si>
  <si>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</si>
  <si>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</si>
  <si>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</si>
  <si>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</si>
  <si>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</si>
  <si>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</si>
  <si>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</si>
  <si>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</si>
  <si>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</si>
  <si>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</si>
  <si>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</si>
  <si>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</si>
  <si>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</si>
  <si>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</si>
  <si>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</si>
  <si>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</si>
  <si>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</si>
  <si>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</si>
  <si>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</si>
  <si>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</si>
  <si>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</si>
  <si>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</si>
  <si>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</si>
  <si>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</si>
  <si>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</si>
  <si>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</si>
  <si>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</si>
  <si>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</si>
  <si>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</si>
  <si>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</si>
  <si>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</si>
  <si>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</si>
  <si>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</si>
  <si>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</si>
  <si>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</si>
  <si>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</si>
  <si>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</si>
  <si>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</si>
  <si>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</si>
  <si>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</si>
  <si>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</si>
  <si>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</si>
  <si>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</si>
  <si>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</si>
  <si>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</si>
  <si>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</si>
  <si>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</si>
  <si>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</si>
  <si>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</si>
  <si>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</si>
  <si>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</si>
  <si>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</si>
  <si>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</si>
  <si>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</si>
  <si>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</si>
  <si>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</si>
  <si>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</si>
  <si>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</si>
  <si>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</si>
  <si>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</si>
  <si>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</si>
  <si>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</si>
  <si>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</si>
  <si>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</si>
  <si>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</si>
  <si>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</si>
  <si>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</si>
  <si>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</si>
  <si>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</si>
  <si>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</si>
  <si>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</si>
  <si>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</si>
  <si>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</si>
  <si>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</si>
  <si>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</si>
  <si>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</si>
  <si>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</si>
  <si>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</si>
  <si>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</si>
  <si>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</si>
  <si>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</si>
  <si>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</si>
  <si>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</si>
  <si>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</si>
  <si>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</si>
  <si>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</si>
  <si>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</si>
  <si>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</si>
  <si>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</si>
  <si>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</si>
  <si>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</si>
  <si>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</si>
  <si>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</si>
  <si>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</si>
  <si>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</si>
  <si>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</si>
  <si>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</si>
  <si>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</si>
  <si>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</si>
  <si>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</si>
  <si>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</si>
  <si>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</si>
  <si>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</si>
  <si>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</si>
  <si>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</si>
  <si>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</si>
  <si>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</si>
  <si>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</si>
  <si>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</si>
  <si>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</si>
  <si>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</si>
  <si>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</si>
  <si>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</si>
  <si>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</si>
  <si>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</si>
  <si>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</si>
  <si>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</si>
  <si>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</si>
  <si>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</si>
  <si>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</si>
  <si>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</si>
  <si>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</si>
  <si>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</si>
  <si>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</si>
  <si>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</si>
  <si>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</si>
  <si>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</si>
  <si>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</si>
  <si>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</si>
  <si>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</si>
  <si>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</si>
  <si>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</si>
  <si>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</si>
  <si>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</si>
  <si>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</si>
  <si>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</si>
  <si>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</si>
  <si>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</si>
  <si>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</si>
  <si>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</si>
  <si>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</si>
  <si>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</si>
  <si>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</si>
  <si>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</si>
  <si>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</si>
  <si>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</si>
  <si>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</si>
  <si>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</si>
  <si>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</si>
  <si>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</si>
  <si>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</si>
  <si>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</si>
  <si>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</si>
  <si>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</si>
  <si>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</si>
  <si>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</si>
  <si>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</si>
  <si>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</si>
  <si>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</si>
  <si>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</si>
  <si>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</si>
  <si>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</si>
  <si>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</si>
  <si>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</si>
  <si>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</si>
  <si>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</si>
  <si>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</si>
  <si>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</si>
  <si>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</si>
  <si>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</si>
  <si>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</si>
  <si>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</si>
  <si>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</si>
  <si>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</si>
  <si>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</si>
  <si>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</si>
  <si>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</si>
  <si>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</si>
  <si>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</si>
  <si>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</si>
  <si>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</si>
  <si>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</si>
  <si>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</si>
  <si>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</si>
  <si>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</si>
  <si>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</si>
  <si>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</si>
  <si>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</si>
  <si>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</si>
  <si>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</si>
  <si>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</si>
  <si>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</si>
  <si>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</si>
  <si>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</si>
  <si>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</si>
  <si>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</si>
  <si>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</si>
  <si>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</si>
  <si>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</si>
  <si>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</si>
  <si>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</si>
  <si>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</si>
  <si>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</si>
  <si>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</si>
  <si>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</si>
  <si>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</si>
  <si>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</si>
  <si>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</si>
  <si>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</si>
  <si>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</si>
  <si>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</si>
  <si>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</si>
  <si>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</si>
  <si>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</si>
  <si>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</si>
  <si>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</si>
  <si>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</si>
  <si>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</si>
  <si>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</si>
  <si>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</si>
  <si>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</si>
  <si>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</si>
  <si>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</si>
  <si>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</si>
  <si>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</si>
  <si>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</si>
  <si>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</si>
  <si>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</si>
  <si>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</si>
  <si>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</si>
  <si>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</si>
  <si>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</si>
  <si>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</si>
  <si>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</si>
  <si>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</si>
  <si>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</si>
  <si>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</si>
  <si>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</si>
  <si>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</si>
  <si>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</si>
  <si>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</si>
  <si>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</si>
  <si>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</si>
  <si>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</si>
  <si>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</si>
  <si>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</si>
  <si>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</si>
  <si>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</si>
  <si>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</si>
  <si>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</si>
  <si>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</si>
  <si>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</si>
  <si>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</si>
  <si>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</si>
  <si>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</si>
  <si>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</si>
  <si>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</si>
  <si>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</si>
  <si>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</si>
  <si>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</si>
  <si>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</si>
  <si>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</si>
  <si>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</si>
  <si>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</si>
  <si>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</si>
  <si>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</si>
  <si>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</si>
  <si>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</si>
  <si>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</si>
  <si>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</si>
  <si>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</si>
  <si>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</si>
  <si>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</si>
  <si>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</si>
  <si>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</si>
  <si>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</si>
  <si>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</si>
  <si>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</si>
  <si>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</si>
  <si>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</si>
  <si>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</si>
  <si>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</si>
  <si>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</si>
  <si>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</si>
  <si>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</si>
  <si>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</si>
  <si>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</si>
  <si>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</si>
  <si>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</si>
  <si>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</si>
  <si>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</si>
  <si>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</si>
  <si>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</si>
  <si>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</si>
  <si>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</si>
  <si>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</si>
  <si>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</si>
  <si>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</si>
  <si>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</si>
  <si>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</si>
  <si>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</si>
  <si>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</si>
  <si>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</si>
  <si>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</si>
  <si>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</si>
  <si>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161</t>
  </si>
  <si>
    <t>Kadlec Regional Medical Center</t>
  </si>
  <si>
    <t>888 Swift Blvd</t>
  </si>
  <si>
    <t>Richland, WA  99352</t>
  </si>
  <si>
    <t>Benton</t>
  </si>
  <si>
    <t>Rand Wortman</t>
  </si>
  <si>
    <t>Susan Kreid</t>
  </si>
  <si>
    <t>(509)946-4611</t>
  </si>
  <si>
    <t>(509)942-2003</t>
  </si>
  <si>
    <t>12/31/2018</t>
  </si>
  <si>
    <t>Helen Andrus</t>
  </si>
  <si>
    <t>Normal expense increase nothing unusually</t>
  </si>
  <si>
    <t>Some of the Units reported here in 2017 truly belong to dept 6010. Split out in 2018</t>
  </si>
  <si>
    <t>12/31/2019</t>
  </si>
  <si>
    <t>Nothing to note. Decrease in Physical Rehab visits.</t>
  </si>
  <si>
    <t>Increase in Newborn Days, but decrease in expesne due to less Newborn ICU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</si>
</sst>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 xr:uid="{00000000-0005-0000-0000-000003000000}"/>
    <cellStyle name="Normal 2" xfId="7" xr:uid="{00000000-0005-0000-0000-000004000000}"/>
    <cellStyle name="Normal 5" xfId="4" xr:uid="{00000000-0005-0000-0000-000005000000}"/>
    <cellStyle name="Normal 6" xfId="6" xr:uid="{00000000-0005-0000-0000-000006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22847231.570000023</v>
      </c>
      <c r="C48" s="245">
        <f>ROUND(((B48/CE61)*C61),0)</f>
        <v>1567622</v>
      </c>
      <c r="D48" s="245">
        <f>ROUND(((B48/CE61)*D61),0)</f>
        <v>0</v>
      </c>
      <c r="E48" s="195">
        <f>ROUND(((B48/CE61)*E61),0)</f>
        <v>3557953</v>
      </c>
      <c r="F48" s="195">
        <f>ROUND(((B48/CE61)*F61),0)</f>
        <v>0</v>
      </c>
      <c r="G48" s="195">
        <f>ROUND(((B48/CE61)*G61),0)</f>
        <v>110839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80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921261</v>
      </c>
      <c r="Q48" s="195">
        <f>ROUND(((B48/CE61)*Q61),0)</f>
        <v>349309</v>
      </c>
      <c r="R48" s="195">
        <f>ROUND(((B48/CE61)*R61),0)</f>
        <v>25721</v>
      </c>
      <c r="S48" s="195">
        <f>ROUND(((B48/CE61)*S61),0)</f>
        <v>0</v>
      </c>
      <c r="T48" s="195">
        <f>ROUND(((B48/CE61)*T61),0)</f>
        <v>30185</v>
      </c>
      <c r="U48" s="195">
        <f>ROUND(((B48/CE61)*U61),0)</f>
        <v>310803</v>
      </c>
      <c r="V48" s="195">
        <f>ROUND(((B48/CE61)*V61),0)</f>
        <v>377640</v>
      </c>
      <c r="W48" s="195">
        <f>ROUND(((B48/CE61)*W61),0)</f>
        <v>110299</v>
      </c>
      <c r="X48" s="195">
        <f>ROUND(((B48/CE61)*X61),0)</f>
        <v>113129</v>
      </c>
      <c r="Y48" s="195">
        <f>ROUND(((B48/CE61)*Y61),0)</f>
        <v>412003</v>
      </c>
      <c r="Z48" s="195">
        <f>ROUND(((B48/CE61)*Z61),0)</f>
        <v>0</v>
      </c>
      <c r="AA48" s="195">
        <f>ROUND(((B48/CE61)*AA61),0)</f>
        <v>58604</v>
      </c>
      <c r="AB48" s="195">
        <f>ROUND(((B48/CE61)*AB61),0)</f>
        <v>390468</v>
      </c>
      <c r="AC48" s="195">
        <f>ROUND(((B48/CE61)*AC61),0)</f>
        <v>316557</v>
      </c>
      <c r="AD48" s="195">
        <f>ROUND(((B48/CE61)*AD61),0)</f>
        <v>0</v>
      </c>
      <c r="AE48" s="195">
        <f>ROUND(((B48/CE61)*AE61),0)</f>
        <v>491262</v>
      </c>
      <c r="AF48" s="195">
        <f>ROUND(((B48/CE61)*AF61),0)</f>
        <v>0</v>
      </c>
      <c r="AG48" s="195">
        <f>ROUND(((B48/CE61)*AG61),0)</f>
        <v>1383264</v>
      </c>
      <c r="AH48" s="195">
        <f>ROUND(((B48/CE61)*AH61),0)</f>
        <v>18741</v>
      </c>
      <c r="AI48" s="195">
        <f>ROUND(((B48/CE61)*AI61),0)</f>
        <v>0</v>
      </c>
      <c r="AJ48" s="195">
        <f>ROUND(((B48/CE61)*AJ61),0)</f>
        <v>6906903</v>
      </c>
      <c r="AK48" s="195">
        <f>ROUND(((B48/CE61)*AK61),0)</f>
        <v>96634</v>
      </c>
      <c r="AL48" s="195">
        <f>ROUND(((B48/CE61)*AL61),0)</f>
        <v>94565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352923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69505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356843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612</v>
      </c>
      <c r="BE48" s="195">
        <f>ROUND(((B48/CE61)*BE61),0)</f>
        <v>206343</v>
      </c>
      <c r="BF48" s="195">
        <f>ROUND(((B48/CE61)*BF61),0)</f>
        <v>224394</v>
      </c>
      <c r="BG48" s="195">
        <f>ROUND(((B48/CE61)*BG61),0)</f>
        <v>0</v>
      </c>
      <c r="BH48" s="195">
        <f>ROUND(((B48/CE61)*BH61),0)</f>
        <v>55807</v>
      </c>
      <c r="BI48" s="195">
        <f>ROUND(((B48/CE61)*BI61),0)</f>
        <v>0</v>
      </c>
      <c r="BJ48" s="195">
        <f>ROUND(((B48/CE61)*BJ61),0)</f>
        <v>17546</v>
      </c>
      <c r="BK48" s="195">
        <f>ROUND(((B48/CE61)*BK61),0)</f>
        <v>114382</v>
      </c>
      <c r="BL48" s="195">
        <f>ROUND(((B48/CE61)*BL61),0)</f>
        <v>148317</v>
      </c>
      <c r="BM48" s="195">
        <f>ROUND(((B48/CE61)*BM61),0)</f>
        <v>0</v>
      </c>
      <c r="BN48" s="195">
        <f>ROUND(((B48/CE61)*BN61),0)</f>
        <v>422541</v>
      </c>
      <c r="BO48" s="195">
        <f>ROUND(((B48/CE61)*BO61),0)</f>
        <v>20271</v>
      </c>
      <c r="BP48" s="195">
        <f>ROUND(((B48/CE61)*BP61),0)</f>
        <v>3975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39070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122810</v>
      </c>
      <c r="BW48" s="195">
        <f>ROUND(((B48/CE61)*BW61),0)</f>
        <v>1545062</v>
      </c>
      <c r="BX48" s="195">
        <f>ROUND(((B48/CE61)*BX61),0)</f>
        <v>0</v>
      </c>
      <c r="BY48" s="195">
        <f>ROUND(((B48/CE61)*BY61),0)</f>
        <v>961185</v>
      </c>
      <c r="BZ48" s="195">
        <f>ROUND(((B48/CE61)*BZ61),0)</f>
        <v>0</v>
      </c>
      <c r="CA48" s="195">
        <f>ROUND(((B48/CE61)*CA61),0)</f>
        <v>213304</v>
      </c>
      <c r="CB48" s="195">
        <f>ROUND(((B48/CE61)*CB61),0)</f>
        <v>83082</v>
      </c>
      <c r="CC48" s="195">
        <f>ROUND(((B48/CE61)*CC61),0)</f>
        <v>245418</v>
      </c>
      <c r="CD48" s="195"/>
      <c r="CE48" s="195">
        <f>SUM(C48:CD48)</f>
        <v>22847232</v>
      </c>
    </row>
    <row r="49" spans="1:84" ht="12.6" customHeight="1" x14ac:dyDescent="0.25">
      <c r="A49" s="175" t="s">
        <v>206</v>
      </c>
      <c r="B49" s="195">
        <f>B47+B48</f>
        <v>22847231.570000023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17457323.93</v>
      </c>
      <c r="C52" s="195">
        <f>ROUND((B52/(CE76+CF76)*C76),0)</f>
        <v>2109343</v>
      </c>
      <c r="D52" s="195">
        <f>ROUND((B52/(CE76+CF76)*D76),0)</f>
        <v>0</v>
      </c>
      <c r="E52" s="195">
        <f>ROUND((B52/(CE76+CF76)*E76),0)</f>
        <v>5369394</v>
      </c>
      <c r="F52" s="195">
        <f>ROUND((B52/(CE76+CF76)*F76),0)</f>
        <v>0</v>
      </c>
      <c r="G52" s="195">
        <f>ROUND((B52/(CE76+CF76)*G76),0)</f>
        <v>350229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1150422</v>
      </c>
      <c r="Q52" s="195">
        <f>ROUND((B52/(CE76+CF76)*Q76),0)</f>
        <v>294825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223647</v>
      </c>
      <c r="U52" s="195">
        <f>ROUND((B52/(CE76+CF76)*U76),0)</f>
        <v>306909</v>
      </c>
      <c r="V52" s="195">
        <f>ROUND((B52/(CE76+CF76)*V76),0)</f>
        <v>345689</v>
      </c>
      <c r="W52" s="195">
        <f>ROUND((B52/(CE76+CF76)*W76),0)</f>
        <v>107375</v>
      </c>
      <c r="X52" s="195">
        <f>ROUND((B52/(CE76+CF76)*X76),0)</f>
        <v>86340</v>
      </c>
      <c r="Y52" s="195">
        <f>ROUND((B52/(CE76+CF76)*Y76),0)</f>
        <v>336076</v>
      </c>
      <c r="Z52" s="195">
        <f>ROUND((B52/(CE76+CF76)*Z76),0)</f>
        <v>0</v>
      </c>
      <c r="AA52" s="195">
        <f>ROUND((B52/(CE76+CF76)*AA76),0)</f>
        <v>70208</v>
      </c>
      <c r="AB52" s="195">
        <f>ROUND((B52/(CE76+CF76)*AB76),0)</f>
        <v>183267</v>
      </c>
      <c r="AC52" s="195">
        <f>ROUND((B52/(CE76+CF76)*AC76),0)</f>
        <v>29801</v>
      </c>
      <c r="AD52" s="195">
        <f>ROUND((B52/(CE76+CF76)*AD76),0)</f>
        <v>0</v>
      </c>
      <c r="AE52" s="195">
        <f>ROUND((B52/(CE76+CF76)*AE76),0)</f>
        <v>15322</v>
      </c>
      <c r="AF52" s="195">
        <f>ROUND((B52/(CE76+CF76)*AF76),0)</f>
        <v>0</v>
      </c>
      <c r="AG52" s="195">
        <f>ROUND((B52/(CE76+CF76)*AG76),0)</f>
        <v>500515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5450</v>
      </c>
      <c r="AK52" s="195">
        <f>ROUND((B52/(CE76+CF76)*AK76),0)</f>
        <v>0</v>
      </c>
      <c r="AL52" s="195">
        <f>ROUND((B52/(CE76+CF76)*AL76),0)</f>
        <v>4009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872152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404110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277389</v>
      </c>
      <c r="BE52" s="195">
        <f>ROUND((B52/(CE76+CF76)*BE76),0)</f>
        <v>2565145</v>
      </c>
      <c r="BF52" s="195">
        <f>ROUND((B52/(CE76+CF76)*BF76),0)</f>
        <v>231869</v>
      </c>
      <c r="BG52" s="195">
        <f>ROUND((B52/(CE76+CF76)*BG76),0)</f>
        <v>127820</v>
      </c>
      <c r="BH52" s="195">
        <f>ROUND((B52/(CE76+CF76)*BH76),0)</f>
        <v>127268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11969</v>
      </c>
      <c r="BL52" s="195">
        <f>ROUND((B52/(CE76+CF76)*BL76),0)</f>
        <v>15700</v>
      </c>
      <c r="BM52" s="195">
        <f>ROUND((B52/(CE76+CF76)*BM76),0)</f>
        <v>0</v>
      </c>
      <c r="BN52" s="195">
        <f>ROUND((B52/(CE76+CF76)*BN76),0)</f>
        <v>253920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38822</v>
      </c>
      <c r="BT52" s="195">
        <f>ROUND((B52/(CE76+CF76)*BT76),0)</f>
        <v>74456</v>
      </c>
      <c r="BU52" s="195">
        <f>ROUND((B52/(CE76+CF76)*BU76),0)</f>
        <v>0</v>
      </c>
      <c r="BV52" s="195">
        <f>ROUND((B52/(CE76+CF76)*BV76),0)</f>
        <v>21509</v>
      </c>
      <c r="BW52" s="195">
        <f>ROUND((B52/(CE76+CF76)*BW76),0)</f>
        <v>67335</v>
      </c>
      <c r="BX52" s="195">
        <f>ROUND((B52/(CE76+CF76)*BX76),0)</f>
        <v>0</v>
      </c>
      <c r="BY52" s="195">
        <f>ROUND((B52/(CE76+CF76)*BY76),0)</f>
        <v>288324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422524</v>
      </c>
      <c r="CC52" s="195">
        <f>ROUND((B52/(CE76+CF76)*CC76),0)</f>
        <v>168192</v>
      </c>
      <c r="CD52" s="195"/>
      <c r="CE52" s="195">
        <f>SUM(C52:CD52)</f>
        <v>17457325</v>
      </c>
    </row>
    <row r="53" spans="1:84" ht="12.6" customHeight="1" x14ac:dyDescent="0.25">
      <c r="A53" s="175" t="s">
        <v>206</v>
      </c>
      <c r="B53" s="195">
        <f>B51+B52</f>
        <v>17457323.93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20479.369938181881</v>
      </c>
      <c r="D59" s="184">
        <v>0</v>
      </c>
      <c r="E59" s="184">
        <v>54404.702113056475</v>
      </c>
      <c r="F59" s="184">
        <v>0</v>
      </c>
      <c r="G59" s="184">
        <v>1604.9291822609646</v>
      </c>
      <c r="H59" s="184">
        <v>0</v>
      </c>
      <c r="I59" s="184">
        <v>0</v>
      </c>
      <c r="J59" s="184">
        <v>6613</v>
      </c>
      <c r="K59" s="184">
        <v>-1.233499323876508E-3</v>
      </c>
      <c r="L59" s="184">
        <v>0</v>
      </c>
      <c r="M59" s="184">
        <v>0</v>
      </c>
      <c r="N59" s="184">
        <v>0</v>
      </c>
      <c r="O59" s="184">
        <v>2832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240588</v>
      </c>
      <c r="AZ59" s="185">
        <v>0</v>
      </c>
      <c r="BA59" s="248"/>
      <c r="BB59" s="248"/>
      <c r="BC59" s="248"/>
      <c r="BD59" s="248"/>
      <c r="BE59" s="185">
        <v>747374.97999999986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181.53000000000003</v>
      </c>
      <c r="D60" s="187">
        <v>0</v>
      </c>
      <c r="E60" s="187">
        <v>450.88</v>
      </c>
      <c r="F60" s="223">
        <v>0</v>
      </c>
      <c r="G60" s="187">
        <v>16.070000000000004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144.47</v>
      </c>
      <c r="Q60" s="221">
        <v>52.38</v>
      </c>
      <c r="R60" s="221">
        <v>6.06</v>
      </c>
      <c r="S60" s="221">
        <v>0</v>
      </c>
      <c r="T60" s="221">
        <v>4.1499999999999995</v>
      </c>
      <c r="U60" s="221">
        <v>59.640000000000008</v>
      </c>
      <c r="V60" s="221">
        <v>47.539999999999985</v>
      </c>
      <c r="W60" s="221">
        <v>12.83</v>
      </c>
      <c r="X60" s="221">
        <v>16.3</v>
      </c>
      <c r="Y60" s="221">
        <v>57.959999999999994</v>
      </c>
      <c r="Z60" s="221">
        <v>0</v>
      </c>
      <c r="AA60" s="221">
        <v>7.31</v>
      </c>
      <c r="AB60" s="221">
        <v>48.48</v>
      </c>
      <c r="AC60" s="221">
        <v>46.61</v>
      </c>
      <c r="AD60" s="221">
        <v>0</v>
      </c>
      <c r="AE60" s="221">
        <v>75.78</v>
      </c>
      <c r="AF60" s="221">
        <v>0</v>
      </c>
      <c r="AG60" s="221">
        <v>154.92000000000002</v>
      </c>
      <c r="AH60" s="221">
        <v>6.74</v>
      </c>
      <c r="AI60" s="221">
        <v>0</v>
      </c>
      <c r="AJ60" s="221">
        <v>750.80000000000007</v>
      </c>
      <c r="AK60" s="221">
        <v>12.440000000000001</v>
      </c>
      <c r="AL60" s="221">
        <v>12.229999999999999</v>
      </c>
      <c r="AM60" s="221">
        <v>0</v>
      </c>
      <c r="AN60" s="221">
        <v>0</v>
      </c>
      <c r="AO60" s="221">
        <v>55.079999999999991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8.18</v>
      </c>
      <c r="AW60" s="221">
        <v>0</v>
      </c>
      <c r="AX60" s="221">
        <v>0</v>
      </c>
      <c r="AY60" s="221">
        <v>100.08</v>
      </c>
      <c r="AZ60" s="221">
        <v>0</v>
      </c>
      <c r="BA60" s="221">
        <v>0</v>
      </c>
      <c r="BB60" s="221">
        <v>0</v>
      </c>
      <c r="BC60" s="221">
        <v>0</v>
      </c>
      <c r="BD60" s="221">
        <v>0.19</v>
      </c>
      <c r="BE60" s="221">
        <v>32.489999999999995</v>
      </c>
      <c r="BF60" s="221">
        <v>75.709999999999994</v>
      </c>
      <c r="BG60" s="221">
        <v>0</v>
      </c>
      <c r="BH60" s="221">
        <v>6.28</v>
      </c>
      <c r="BI60" s="221">
        <v>0</v>
      </c>
      <c r="BJ60" s="221">
        <v>2.38</v>
      </c>
      <c r="BK60" s="221">
        <v>31.029999999999998</v>
      </c>
      <c r="BL60" s="221">
        <v>45.530000000000008</v>
      </c>
      <c r="BM60" s="221">
        <v>0</v>
      </c>
      <c r="BN60" s="221">
        <v>30.26</v>
      </c>
      <c r="BO60" s="221">
        <v>4.26</v>
      </c>
      <c r="BP60" s="221">
        <v>0.91</v>
      </c>
      <c r="BQ60" s="221">
        <v>0</v>
      </c>
      <c r="BR60" s="221">
        <v>0</v>
      </c>
      <c r="BS60" s="221">
        <v>7.1499999999999995</v>
      </c>
      <c r="BT60" s="221">
        <v>0</v>
      </c>
      <c r="BU60" s="221">
        <v>0</v>
      </c>
      <c r="BV60" s="221">
        <v>29.71</v>
      </c>
      <c r="BW60" s="221">
        <v>154.63999999999999</v>
      </c>
      <c r="BX60" s="221">
        <v>0</v>
      </c>
      <c r="BY60" s="221">
        <v>125.12</v>
      </c>
      <c r="BZ60" s="221">
        <v>0</v>
      </c>
      <c r="CA60" s="221">
        <v>29.9</v>
      </c>
      <c r="CB60" s="221">
        <v>14.25</v>
      </c>
      <c r="CC60" s="221">
        <v>29.960000000000008</v>
      </c>
      <c r="CD60" s="249" t="s">
        <v>221</v>
      </c>
      <c r="CE60" s="251">
        <f t="shared" ref="CE60:CE70" si="0">SUM(C60:CD60)</f>
        <v>2948.2400000000007</v>
      </c>
    </row>
    <row r="61" spans="1:84" ht="12.6" customHeight="1" x14ac:dyDescent="0.25">
      <c r="A61" s="171" t="s">
        <v>235</v>
      </c>
      <c r="B61" s="175"/>
      <c r="C61" s="184">
        <v>18955190.399999999</v>
      </c>
      <c r="D61" s="184">
        <v>0</v>
      </c>
      <c r="E61" s="184">
        <v>43021644.850000001</v>
      </c>
      <c r="F61" s="185">
        <v>0</v>
      </c>
      <c r="G61" s="184">
        <v>1340232.9099999999</v>
      </c>
      <c r="H61" s="184">
        <v>0</v>
      </c>
      <c r="I61" s="185">
        <v>0</v>
      </c>
      <c r="J61" s="185">
        <v>963.63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11139594.690000001</v>
      </c>
      <c r="Q61" s="185">
        <v>4223735.33</v>
      </c>
      <c r="R61" s="185">
        <v>311015.24000000005</v>
      </c>
      <c r="S61" s="185">
        <v>0</v>
      </c>
      <c r="T61" s="185">
        <v>364989.98000000004</v>
      </c>
      <c r="U61" s="185">
        <v>3758129.21</v>
      </c>
      <c r="V61" s="185">
        <v>4566301.5500000007</v>
      </c>
      <c r="W61" s="185">
        <v>1333700.2199999997</v>
      </c>
      <c r="X61" s="185">
        <v>1367925.8099999998</v>
      </c>
      <c r="Y61" s="185">
        <v>4981805.53</v>
      </c>
      <c r="Z61" s="185">
        <v>0</v>
      </c>
      <c r="AA61" s="185">
        <v>708617.64999999991</v>
      </c>
      <c r="AB61" s="185">
        <v>4721418</v>
      </c>
      <c r="AC61" s="185">
        <v>3827707.6500000008</v>
      </c>
      <c r="AD61" s="185">
        <v>0</v>
      </c>
      <c r="AE61" s="185">
        <v>5940182.6500000013</v>
      </c>
      <c r="AF61" s="185">
        <v>0</v>
      </c>
      <c r="AG61" s="185">
        <v>16725987.540000001</v>
      </c>
      <c r="AH61" s="185">
        <v>226605.00000000003</v>
      </c>
      <c r="AI61" s="185">
        <v>0</v>
      </c>
      <c r="AJ61" s="185">
        <v>83516082.779999971</v>
      </c>
      <c r="AK61" s="185">
        <v>1168469.17</v>
      </c>
      <c r="AL61" s="185">
        <v>1143454.3400000001</v>
      </c>
      <c r="AM61" s="185">
        <v>0</v>
      </c>
      <c r="AN61" s="185">
        <v>0</v>
      </c>
      <c r="AO61" s="185">
        <v>4267432.55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840432.09</v>
      </c>
      <c r="AW61" s="185">
        <v>0</v>
      </c>
      <c r="AX61" s="185">
        <v>0</v>
      </c>
      <c r="AY61" s="185">
        <v>4314826.8499999996</v>
      </c>
      <c r="AZ61" s="185">
        <v>0</v>
      </c>
      <c r="BA61" s="185">
        <v>0</v>
      </c>
      <c r="BB61" s="185">
        <v>0</v>
      </c>
      <c r="BC61" s="185">
        <v>0</v>
      </c>
      <c r="BD61" s="185">
        <v>7394.32</v>
      </c>
      <c r="BE61" s="185">
        <v>2495038.25</v>
      </c>
      <c r="BF61" s="185">
        <v>2713306.38</v>
      </c>
      <c r="BG61" s="185">
        <v>0</v>
      </c>
      <c r="BH61" s="185">
        <v>674799.91</v>
      </c>
      <c r="BI61" s="185">
        <v>0</v>
      </c>
      <c r="BJ61" s="185">
        <v>212157.46999999997</v>
      </c>
      <c r="BK61" s="185">
        <v>1383065.5699999998</v>
      </c>
      <c r="BL61" s="185">
        <v>1793400.76</v>
      </c>
      <c r="BM61" s="185">
        <v>0</v>
      </c>
      <c r="BN61" s="185">
        <v>5109234.63</v>
      </c>
      <c r="BO61" s="185">
        <v>245113.71</v>
      </c>
      <c r="BP61" s="185">
        <v>48059.63</v>
      </c>
      <c r="BQ61" s="185">
        <v>0</v>
      </c>
      <c r="BR61" s="185">
        <v>0</v>
      </c>
      <c r="BS61" s="185">
        <v>472427.77</v>
      </c>
      <c r="BT61" s="185">
        <v>0</v>
      </c>
      <c r="BU61" s="185">
        <v>0</v>
      </c>
      <c r="BV61" s="185">
        <v>1484984.5599999996</v>
      </c>
      <c r="BW61" s="185">
        <v>18682403.879999995</v>
      </c>
      <c r="BX61" s="185">
        <v>0</v>
      </c>
      <c r="BY61" s="185">
        <v>11622342.689999999</v>
      </c>
      <c r="BZ61" s="185">
        <v>0</v>
      </c>
      <c r="CA61" s="185">
        <v>2579200.66</v>
      </c>
      <c r="CB61" s="185">
        <v>1004604.64</v>
      </c>
      <c r="CC61" s="185">
        <v>2967521.2800000003</v>
      </c>
      <c r="CD61" s="249" t="s">
        <v>221</v>
      </c>
      <c r="CE61" s="195">
        <f t="shared" si="0"/>
        <v>276261501.72999996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1567622</v>
      </c>
      <c r="D62" s="195">
        <f t="shared" si="1"/>
        <v>0</v>
      </c>
      <c r="E62" s="195">
        <f t="shared" si="1"/>
        <v>3557953</v>
      </c>
      <c r="F62" s="195">
        <f t="shared" si="1"/>
        <v>0</v>
      </c>
      <c r="G62" s="195">
        <f t="shared" si="1"/>
        <v>110839</v>
      </c>
      <c r="H62" s="195">
        <f t="shared" si="1"/>
        <v>0</v>
      </c>
      <c r="I62" s="195">
        <f t="shared" si="1"/>
        <v>0</v>
      </c>
      <c r="J62" s="195">
        <f>ROUND(J47+J48,0)</f>
        <v>80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921261</v>
      </c>
      <c r="Q62" s="195">
        <f t="shared" si="1"/>
        <v>349309</v>
      </c>
      <c r="R62" s="195">
        <f t="shared" si="1"/>
        <v>25721</v>
      </c>
      <c r="S62" s="195">
        <f t="shared" si="1"/>
        <v>0</v>
      </c>
      <c r="T62" s="195">
        <f t="shared" si="1"/>
        <v>30185</v>
      </c>
      <c r="U62" s="195">
        <f t="shared" si="1"/>
        <v>310803</v>
      </c>
      <c r="V62" s="195">
        <f t="shared" si="1"/>
        <v>377640</v>
      </c>
      <c r="W62" s="195">
        <f t="shared" si="1"/>
        <v>110299</v>
      </c>
      <c r="X62" s="195">
        <f t="shared" si="1"/>
        <v>113129</v>
      </c>
      <c r="Y62" s="195">
        <f t="shared" si="1"/>
        <v>412003</v>
      </c>
      <c r="Z62" s="195">
        <f t="shared" si="1"/>
        <v>0</v>
      </c>
      <c r="AA62" s="195">
        <f t="shared" si="1"/>
        <v>58604</v>
      </c>
      <c r="AB62" s="195">
        <f t="shared" si="1"/>
        <v>390468</v>
      </c>
      <c r="AC62" s="195">
        <f t="shared" si="1"/>
        <v>316557</v>
      </c>
      <c r="AD62" s="195">
        <f t="shared" si="1"/>
        <v>0</v>
      </c>
      <c r="AE62" s="195">
        <f t="shared" si="1"/>
        <v>491262</v>
      </c>
      <c r="AF62" s="195">
        <f t="shared" si="1"/>
        <v>0</v>
      </c>
      <c r="AG62" s="195">
        <f t="shared" si="1"/>
        <v>1383264</v>
      </c>
      <c r="AH62" s="195">
        <f t="shared" si="1"/>
        <v>18741</v>
      </c>
      <c r="AI62" s="195">
        <f t="shared" si="1"/>
        <v>0</v>
      </c>
      <c r="AJ62" s="195">
        <f t="shared" si="1"/>
        <v>6906903</v>
      </c>
      <c r="AK62" s="195">
        <f t="shared" si="1"/>
        <v>96634</v>
      </c>
      <c r="AL62" s="195">
        <f t="shared" si="1"/>
        <v>94565</v>
      </c>
      <c r="AM62" s="195">
        <f t="shared" si="1"/>
        <v>0</v>
      </c>
      <c r="AN62" s="195">
        <f t="shared" si="1"/>
        <v>0</v>
      </c>
      <c r="AO62" s="195">
        <f t="shared" si="1"/>
        <v>352923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69505</v>
      </c>
      <c r="AW62" s="195">
        <f t="shared" si="1"/>
        <v>0</v>
      </c>
      <c r="AX62" s="195">
        <f t="shared" si="1"/>
        <v>0</v>
      </c>
      <c r="AY62" s="195">
        <f>ROUND(AY47+AY48,0)</f>
        <v>356843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612</v>
      </c>
      <c r="BE62" s="195">
        <f t="shared" si="1"/>
        <v>206343</v>
      </c>
      <c r="BF62" s="195">
        <f t="shared" si="1"/>
        <v>224394</v>
      </c>
      <c r="BG62" s="195">
        <f t="shared" si="1"/>
        <v>0</v>
      </c>
      <c r="BH62" s="195">
        <f t="shared" si="1"/>
        <v>55807</v>
      </c>
      <c r="BI62" s="195">
        <f t="shared" si="1"/>
        <v>0</v>
      </c>
      <c r="BJ62" s="195">
        <f t="shared" si="1"/>
        <v>17546</v>
      </c>
      <c r="BK62" s="195">
        <f t="shared" si="1"/>
        <v>114382</v>
      </c>
      <c r="BL62" s="195">
        <f t="shared" si="1"/>
        <v>148317</v>
      </c>
      <c r="BM62" s="195">
        <f t="shared" si="1"/>
        <v>0</v>
      </c>
      <c r="BN62" s="195">
        <f t="shared" si="1"/>
        <v>422541</v>
      </c>
      <c r="BO62" s="195">
        <f t="shared" ref="BO62:CC62" si="2">ROUND(BO47+BO48,0)</f>
        <v>20271</v>
      </c>
      <c r="BP62" s="195">
        <f t="shared" si="2"/>
        <v>3975</v>
      </c>
      <c r="BQ62" s="195">
        <f t="shared" si="2"/>
        <v>0</v>
      </c>
      <c r="BR62" s="195">
        <f t="shared" si="2"/>
        <v>0</v>
      </c>
      <c r="BS62" s="195">
        <f t="shared" si="2"/>
        <v>39070</v>
      </c>
      <c r="BT62" s="195">
        <f t="shared" si="2"/>
        <v>0</v>
      </c>
      <c r="BU62" s="195">
        <f t="shared" si="2"/>
        <v>0</v>
      </c>
      <c r="BV62" s="195">
        <f t="shared" si="2"/>
        <v>122810</v>
      </c>
      <c r="BW62" s="195">
        <f t="shared" si="2"/>
        <v>1545062</v>
      </c>
      <c r="BX62" s="195">
        <f t="shared" si="2"/>
        <v>0</v>
      </c>
      <c r="BY62" s="195">
        <f t="shared" si="2"/>
        <v>961185</v>
      </c>
      <c r="BZ62" s="195">
        <f t="shared" si="2"/>
        <v>0</v>
      </c>
      <c r="CA62" s="195">
        <f t="shared" si="2"/>
        <v>213304</v>
      </c>
      <c r="CB62" s="195">
        <f t="shared" si="2"/>
        <v>83082</v>
      </c>
      <c r="CC62" s="195">
        <f t="shared" si="2"/>
        <v>245418</v>
      </c>
      <c r="CD62" s="249" t="s">
        <v>221</v>
      </c>
      <c r="CE62" s="195">
        <f t="shared" si="0"/>
        <v>22847232</v>
      </c>
      <c r="CF62" s="252"/>
    </row>
    <row r="63" spans="1:84" ht="12.6" customHeight="1" x14ac:dyDescent="0.25">
      <c r="A63" s="171" t="s">
        <v>236</v>
      </c>
      <c r="B63" s="175"/>
      <c r="C63" s="184">
        <v>501623.52</v>
      </c>
      <c r="D63" s="184">
        <v>0</v>
      </c>
      <c r="E63" s="184">
        <v>1445216.5599999998</v>
      </c>
      <c r="F63" s="185">
        <v>0</v>
      </c>
      <c r="G63" s="184">
        <v>155871.74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5000</v>
      </c>
      <c r="P63" s="185">
        <v>25380.1</v>
      </c>
      <c r="Q63" s="185">
        <v>0</v>
      </c>
      <c r="R63" s="185">
        <v>3034309.24</v>
      </c>
      <c r="S63" s="185">
        <v>0</v>
      </c>
      <c r="T63" s="185">
        <v>0</v>
      </c>
      <c r="U63" s="185">
        <v>228949</v>
      </c>
      <c r="V63" s="185">
        <v>1704783.4900000002</v>
      </c>
      <c r="W63" s="185">
        <v>0</v>
      </c>
      <c r="X63" s="185">
        <v>0</v>
      </c>
      <c r="Y63" s="185">
        <v>61439.700000000004</v>
      </c>
      <c r="Z63" s="185">
        <v>0</v>
      </c>
      <c r="AA63" s="185">
        <v>32535</v>
      </c>
      <c r="AB63" s="185">
        <v>0</v>
      </c>
      <c r="AC63" s="185">
        <v>26892.5</v>
      </c>
      <c r="AD63" s="185">
        <v>0</v>
      </c>
      <c r="AE63" s="185">
        <v>14825.5</v>
      </c>
      <c r="AF63" s="185">
        <v>0</v>
      </c>
      <c r="AG63" s="185">
        <v>4749964.6999999993</v>
      </c>
      <c r="AH63" s="185">
        <v>0</v>
      </c>
      <c r="AI63" s="185">
        <v>0</v>
      </c>
      <c r="AJ63" s="185">
        <v>1479075.7600000002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415.94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44479.06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615874.17999999993</v>
      </c>
      <c r="BO63" s="185">
        <v>0</v>
      </c>
      <c r="BP63" s="185">
        <v>0</v>
      </c>
      <c r="BQ63" s="185">
        <v>0</v>
      </c>
      <c r="BR63" s="185">
        <v>0</v>
      </c>
      <c r="BS63" s="185">
        <v>233.12</v>
      </c>
      <c r="BT63" s="185">
        <v>0</v>
      </c>
      <c r="BU63" s="185">
        <v>0</v>
      </c>
      <c r="BV63" s="185">
        <v>721.84999999999854</v>
      </c>
      <c r="BW63" s="185">
        <v>541337.81000000006</v>
      </c>
      <c r="BX63" s="185">
        <v>0</v>
      </c>
      <c r="BY63" s="185">
        <v>5702.56</v>
      </c>
      <c r="BZ63" s="185">
        <v>0</v>
      </c>
      <c r="CA63" s="185">
        <v>76708.350000000006</v>
      </c>
      <c r="CB63" s="185">
        <v>420</v>
      </c>
      <c r="CC63" s="185">
        <v>1669535.9300000002</v>
      </c>
      <c r="CD63" s="249" t="s">
        <v>221</v>
      </c>
      <c r="CE63" s="195">
        <f t="shared" si="0"/>
        <v>16421295.609999999</v>
      </c>
      <c r="CF63" s="252"/>
    </row>
    <row r="64" spans="1:84" ht="12.6" customHeight="1" x14ac:dyDescent="0.25">
      <c r="A64" s="171" t="s">
        <v>237</v>
      </c>
      <c r="B64" s="175"/>
      <c r="C64" s="184">
        <v>2316728.9700000007</v>
      </c>
      <c r="D64" s="184">
        <v>0</v>
      </c>
      <c r="E64" s="185">
        <v>3702598.5199999991</v>
      </c>
      <c r="F64" s="185">
        <v>0</v>
      </c>
      <c r="G64" s="184">
        <v>57919.290000000015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324.43</v>
      </c>
      <c r="P64" s="185">
        <v>26210053.790000003</v>
      </c>
      <c r="Q64" s="185">
        <v>631906.84</v>
      </c>
      <c r="R64" s="185">
        <v>973121.01</v>
      </c>
      <c r="S64" s="185">
        <v>0</v>
      </c>
      <c r="T64" s="185">
        <v>12171.469999999998</v>
      </c>
      <c r="U64" s="185">
        <v>4971592.6199999992</v>
      </c>
      <c r="V64" s="185">
        <v>10349415.290000014</v>
      </c>
      <c r="W64" s="185">
        <v>291665.98999999993</v>
      </c>
      <c r="X64" s="185">
        <v>475163.93000000005</v>
      </c>
      <c r="Y64" s="185">
        <v>591204.0299999998</v>
      </c>
      <c r="Z64" s="185">
        <v>0</v>
      </c>
      <c r="AA64" s="185">
        <v>1941001.0999999999</v>
      </c>
      <c r="AB64" s="185">
        <v>22661037.740000006</v>
      </c>
      <c r="AC64" s="185">
        <v>1862183.9000000001</v>
      </c>
      <c r="AD64" s="185">
        <v>0</v>
      </c>
      <c r="AE64" s="185">
        <v>377778.16000000003</v>
      </c>
      <c r="AF64" s="185">
        <v>0</v>
      </c>
      <c r="AG64" s="185">
        <v>1979771.1100000003</v>
      </c>
      <c r="AH64" s="185">
        <v>0</v>
      </c>
      <c r="AI64" s="185">
        <v>0</v>
      </c>
      <c r="AJ64" s="185">
        <v>37104106.859999985</v>
      </c>
      <c r="AK64" s="185">
        <v>5907.46</v>
      </c>
      <c r="AL64" s="185">
        <v>6452.8799999999992</v>
      </c>
      <c r="AM64" s="185">
        <v>0</v>
      </c>
      <c r="AN64" s="185">
        <v>0</v>
      </c>
      <c r="AO64" s="185">
        <v>370070.61000000004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107861.07</v>
      </c>
      <c r="AW64" s="185">
        <v>0</v>
      </c>
      <c r="AX64" s="185">
        <v>0</v>
      </c>
      <c r="AY64" s="185">
        <v>2067658.4199999995</v>
      </c>
      <c r="AZ64" s="185">
        <v>1650.4799999999998</v>
      </c>
      <c r="BA64" s="185">
        <v>0</v>
      </c>
      <c r="BB64" s="185">
        <v>0</v>
      </c>
      <c r="BC64" s="185">
        <v>0</v>
      </c>
      <c r="BD64" s="185">
        <v>-145740.90999999997</v>
      </c>
      <c r="BE64" s="185">
        <v>1051471.1499999999</v>
      </c>
      <c r="BF64" s="185">
        <v>580633.96000000008</v>
      </c>
      <c r="BG64" s="185">
        <v>0</v>
      </c>
      <c r="BH64" s="185">
        <v>0</v>
      </c>
      <c r="BI64" s="185">
        <v>0</v>
      </c>
      <c r="BJ64" s="185">
        <v>0</v>
      </c>
      <c r="BK64" s="185">
        <v>9194.2100000000009</v>
      </c>
      <c r="BL64" s="185">
        <v>5048.4400000000005</v>
      </c>
      <c r="BM64" s="185">
        <v>0</v>
      </c>
      <c r="BN64" s="185">
        <v>211545.97</v>
      </c>
      <c r="BO64" s="185">
        <v>65479.630000000005</v>
      </c>
      <c r="BP64" s="185">
        <v>1464.19</v>
      </c>
      <c r="BQ64" s="185">
        <v>0</v>
      </c>
      <c r="BR64" s="185">
        <v>0</v>
      </c>
      <c r="BS64" s="185">
        <v>19201.250000000004</v>
      </c>
      <c r="BT64" s="185">
        <v>0</v>
      </c>
      <c r="BU64" s="185">
        <v>0</v>
      </c>
      <c r="BV64" s="185">
        <v>6123.44</v>
      </c>
      <c r="BW64" s="185">
        <v>7965285.2799999993</v>
      </c>
      <c r="BX64" s="185">
        <v>0</v>
      </c>
      <c r="BY64" s="185">
        <v>31360.16</v>
      </c>
      <c r="BZ64" s="185">
        <v>0</v>
      </c>
      <c r="CA64" s="185">
        <v>9155.16</v>
      </c>
      <c r="CB64" s="185">
        <v>185103.38999999996</v>
      </c>
      <c r="CC64" s="185">
        <v>1600184.0399999993</v>
      </c>
      <c r="CD64" s="249" t="s">
        <v>221</v>
      </c>
      <c r="CE64" s="195">
        <f t="shared" si="0"/>
        <v>130664855.32999998</v>
      </c>
      <c r="CF64" s="252"/>
    </row>
    <row r="65" spans="1:84" ht="12.6" customHeight="1" x14ac:dyDescent="0.25">
      <c r="A65" s="171" t="s">
        <v>238</v>
      </c>
      <c r="B65" s="175"/>
      <c r="C65" s="184">
        <v>6257.24</v>
      </c>
      <c r="D65" s="184">
        <v>0</v>
      </c>
      <c r="E65" s="184">
        <v>7667.670000000001</v>
      </c>
      <c r="F65" s="184">
        <v>0</v>
      </c>
      <c r="G65" s="184">
        <v>139.31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446.21999999999997</v>
      </c>
      <c r="Q65" s="185">
        <v>1880.9900000000002</v>
      </c>
      <c r="R65" s="185">
        <v>200.19</v>
      </c>
      <c r="S65" s="185">
        <v>0</v>
      </c>
      <c r="T65" s="185">
        <v>0</v>
      </c>
      <c r="U65" s="185">
        <v>2245.7799999999997</v>
      </c>
      <c r="V65" s="185">
        <v>285.36</v>
      </c>
      <c r="W65" s="185">
        <v>0</v>
      </c>
      <c r="X65" s="185">
        <v>0</v>
      </c>
      <c r="Y65" s="185">
        <v>852.1099999999999</v>
      </c>
      <c r="Z65" s="185">
        <v>0</v>
      </c>
      <c r="AA65" s="185">
        <v>0</v>
      </c>
      <c r="AB65" s="185">
        <v>249068.70999999996</v>
      </c>
      <c r="AC65" s="185">
        <v>2355.63</v>
      </c>
      <c r="AD65" s="185">
        <v>0</v>
      </c>
      <c r="AE65" s="185">
        <v>5105.6900000000005</v>
      </c>
      <c r="AF65" s="185">
        <v>0</v>
      </c>
      <c r="AG65" s="185">
        <v>3741.1400000000003</v>
      </c>
      <c r="AH65" s="185">
        <v>0</v>
      </c>
      <c r="AI65" s="185">
        <v>0</v>
      </c>
      <c r="AJ65" s="185">
        <v>292414.8000000001</v>
      </c>
      <c r="AK65" s="185">
        <v>465.96</v>
      </c>
      <c r="AL65" s="185">
        <v>1181.95</v>
      </c>
      <c r="AM65" s="185">
        <v>0</v>
      </c>
      <c r="AN65" s="185">
        <v>0</v>
      </c>
      <c r="AO65" s="185">
        <v>488.9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880.62000000000012</v>
      </c>
      <c r="AW65" s="185">
        <v>0</v>
      </c>
      <c r="AX65" s="185">
        <v>0</v>
      </c>
      <c r="AY65" s="185">
        <v>2828.94</v>
      </c>
      <c r="AZ65" s="185">
        <v>0</v>
      </c>
      <c r="BA65" s="185">
        <v>0</v>
      </c>
      <c r="BB65" s="185">
        <v>0</v>
      </c>
      <c r="BC65" s="185">
        <v>0</v>
      </c>
      <c r="BD65" s="185">
        <v>1464.6699999999998</v>
      </c>
      <c r="BE65" s="185">
        <v>1871474.7500000002</v>
      </c>
      <c r="BF65" s="185">
        <v>4808.2900000000009</v>
      </c>
      <c r="BG65" s="185">
        <v>0</v>
      </c>
      <c r="BH65" s="185">
        <v>31951.129999999997</v>
      </c>
      <c r="BI65" s="185">
        <v>0</v>
      </c>
      <c r="BJ65" s="185">
        <v>0</v>
      </c>
      <c r="BK65" s="185">
        <v>0</v>
      </c>
      <c r="BL65" s="185">
        <v>17</v>
      </c>
      <c r="BM65" s="185">
        <v>0</v>
      </c>
      <c r="BN65" s="185">
        <v>294.07</v>
      </c>
      <c r="BO65" s="185">
        <v>17</v>
      </c>
      <c r="BP65" s="185">
        <v>0</v>
      </c>
      <c r="BQ65" s="185">
        <v>0</v>
      </c>
      <c r="BR65" s="185">
        <v>0</v>
      </c>
      <c r="BS65" s="185">
        <v>149.76</v>
      </c>
      <c r="BT65" s="185">
        <v>0</v>
      </c>
      <c r="BU65" s="185">
        <v>0</v>
      </c>
      <c r="BV65" s="185">
        <v>0</v>
      </c>
      <c r="BW65" s="185">
        <v>49072.700000000004</v>
      </c>
      <c r="BX65" s="185">
        <v>0</v>
      </c>
      <c r="BY65" s="185">
        <v>6849.13</v>
      </c>
      <c r="BZ65" s="185">
        <v>0</v>
      </c>
      <c r="CA65" s="185">
        <v>610.14</v>
      </c>
      <c r="CB65" s="185">
        <v>216.57999999999998</v>
      </c>
      <c r="CC65" s="185">
        <v>9968.14</v>
      </c>
      <c r="CD65" s="249" t="s">
        <v>221</v>
      </c>
      <c r="CE65" s="195">
        <f t="shared" si="0"/>
        <v>2555400.5700000003</v>
      </c>
      <c r="CF65" s="252"/>
    </row>
    <row r="66" spans="1:84" ht="12.6" customHeight="1" x14ac:dyDescent="0.25">
      <c r="A66" s="171" t="s">
        <v>239</v>
      </c>
      <c r="B66" s="175"/>
      <c r="C66" s="184">
        <v>661255.64999999991</v>
      </c>
      <c r="D66" s="184">
        <v>0</v>
      </c>
      <c r="E66" s="184">
        <v>1680588.55</v>
      </c>
      <c r="F66" s="184">
        <v>0</v>
      </c>
      <c r="G66" s="184">
        <v>90908.39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1527.52</v>
      </c>
      <c r="P66" s="185">
        <v>1455284.62</v>
      </c>
      <c r="Q66" s="185">
        <v>9435.74</v>
      </c>
      <c r="R66" s="185">
        <v>3985.4999999999995</v>
      </c>
      <c r="S66" s="184">
        <v>0</v>
      </c>
      <c r="T66" s="184">
        <v>4349.09</v>
      </c>
      <c r="U66" s="185">
        <v>4350715.7499999981</v>
      </c>
      <c r="V66" s="185">
        <v>1024194.1700000003</v>
      </c>
      <c r="W66" s="185">
        <v>243719.49000000002</v>
      </c>
      <c r="X66" s="185">
        <v>318072.00000000006</v>
      </c>
      <c r="Y66" s="185">
        <v>751538.7</v>
      </c>
      <c r="Z66" s="185">
        <v>0</v>
      </c>
      <c r="AA66" s="185">
        <v>222929.47999999998</v>
      </c>
      <c r="AB66" s="185">
        <v>156895.37</v>
      </c>
      <c r="AC66" s="185">
        <v>1025466.4500000002</v>
      </c>
      <c r="AD66" s="185">
        <v>0</v>
      </c>
      <c r="AE66" s="185">
        <v>517534.32</v>
      </c>
      <c r="AF66" s="185">
        <v>0</v>
      </c>
      <c r="AG66" s="185">
        <v>1577616.7999999993</v>
      </c>
      <c r="AH66" s="185">
        <v>235807.98</v>
      </c>
      <c r="AI66" s="185">
        <v>0</v>
      </c>
      <c r="AJ66" s="185">
        <v>2260605.3100000005</v>
      </c>
      <c r="AK66" s="185">
        <v>111.54</v>
      </c>
      <c r="AL66" s="185">
        <v>3876.38</v>
      </c>
      <c r="AM66" s="185">
        <v>0</v>
      </c>
      <c r="AN66" s="185">
        <v>0</v>
      </c>
      <c r="AO66" s="185">
        <v>7715.6699999999992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2210.54</v>
      </c>
      <c r="AW66" s="185">
        <v>0</v>
      </c>
      <c r="AX66" s="185">
        <v>1477.24</v>
      </c>
      <c r="AY66" s="185">
        <v>136094.28</v>
      </c>
      <c r="AZ66" s="185">
        <v>16512.02</v>
      </c>
      <c r="BA66" s="185">
        <v>0</v>
      </c>
      <c r="BB66" s="185">
        <v>0</v>
      </c>
      <c r="BC66" s="185">
        <v>0</v>
      </c>
      <c r="BD66" s="185">
        <v>336904.62</v>
      </c>
      <c r="BE66" s="185">
        <v>2024629.6</v>
      </c>
      <c r="BF66" s="185">
        <v>1045649.7300000002</v>
      </c>
      <c r="BG66" s="185">
        <v>0</v>
      </c>
      <c r="BH66" s="185">
        <v>277385.90999999997</v>
      </c>
      <c r="BI66" s="185">
        <v>0</v>
      </c>
      <c r="BJ66" s="185">
        <v>0</v>
      </c>
      <c r="BK66" s="185">
        <v>458451.45999999996</v>
      </c>
      <c r="BL66" s="185">
        <v>6862.02</v>
      </c>
      <c r="BM66" s="185">
        <v>0</v>
      </c>
      <c r="BN66" s="185">
        <v>366257.60999999993</v>
      </c>
      <c r="BO66" s="185">
        <v>63299.23</v>
      </c>
      <c r="BP66" s="185">
        <v>249583.71</v>
      </c>
      <c r="BQ66" s="185">
        <v>0</v>
      </c>
      <c r="BR66" s="185">
        <v>0</v>
      </c>
      <c r="BS66" s="185">
        <v>20438.62</v>
      </c>
      <c r="BT66" s="185">
        <v>0</v>
      </c>
      <c r="BU66" s="185">
        <v>0</v>
      </c>
      <c r="BV66" s="185">
        <v>182171.09999999998</v>
      </c>
      <c r="BW66" s="185">
        <v>1231891.2999999998</v>
      </c>
      <c r="BX66" s="185">
        <v>0</v>
      </c>
      <c r="BY66" s="185">
        <v>975206.70000000019</v>
      </c>
      <c r="BZ66" s="185">
        <v>0</v>
      </c>
      <c r="CA66" s="185">
        <v>12632.569999999996</v>
      </c>
      <c r="CB66" s="185">
        <v>188222.66999999998</v>
      </c>
      <c r="CC66" s="185">
        <v>3177775.3400000008</v>
      </c>
      <c r="CD66" s="249" t="s">
        <v>221</v>
      </c>
      <c r="CE66" s="195">
        <f t="shared" si="0"/>
        <v>27377790.740000006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2109343</v>
      </c>
      <c r="D67" s="195">
        <f>ROUND(D51+D52,0)</f>
        <v>0</v>
      </c>
      <c r="E67" s="195">
        <f t="shared" ref="E67:BP67" si="3">ROUND(E51+E52,0)</f>
        <v>5369394</v>
      </c>
      <c r="F67" s="195">
        <f t="shared" si="3"/>
        <v>0</v>
      </c>
      <c r="G67" s="195">
        <f t="shared" si="3"/>
        <v>350229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1150422</v>
      </c>
      <c r="Q67" s="195">
        <f t="shared" si="3"/>
        <v>294825</v>
      </c>
      <c r="R67" s="195">
        <f t="shared" si="3"/>
        <v>0</v>
      </c>
      <c r="S67" s="195">
        <f t="shared" si="3"/>
        <v>0</v>
      </c>
      <c r="T67" s="195">
        <f t="shared" si="3"/>
        <v>223647</v>
      </c>
      <c r="U67" s="195">
        <f t="shared" si="3"/>
        <v>306909</v>
      </c>
      <c r="V67" s="195">
        <f t="shared" si="3"/>
        <v>345689</v>
      </c>
      <c r="W67" s="195">
        <f t="shared" si="3"/>
        <v>107375</v>
      </c>
      <c r="X67" s="195">
        <f t="shared" si="3"/>
        <v>86340</v>
      </c>
      <c r="Y67" s="195">
        <f t="shared" si="3"/>
        <v>336076</v>
      </c>
      <c r="Z67" s="195">
        <f t="shared" si="3"/>
        <v>0</v>
      </c>
      <c r="AA67" s="195">
        <f t="shared" si="3"/>
        <v>70208</v>
      </c>
      <c r="AB67" s="195">
        <f t="shared" si="3"/>
        <v>183267</v>
      </c>
      <c r="AC67" s="195">
        <f t="shared" si="3"/>
        <v>29801</v>
      </c>
      <c r="AD67" s="195">
        <f t="shared" si="3"/>
        <v>0</v>
      </c>
      <c r="AE67" s="195">
        <f t="shared" si="3"/>
        <v>15322</v>
      </c>
      <c r="AF67" s="195">
        <f t="shared" si="3"/>
        <v>0</v>
      </c>
      <c r="AG67" s="195">
        <f t="shared" si="3"/>
        <v>500515</v>
      </c>
      <c r="AH67" s="195">
        <f t="shared" si="3"/>
        <v>0</v>
      </c>
      <c r="AI67" s="195">
        <f t="shared" si="3"/>
        <v>0</v>
      </c>
      <c r="AJ67" s="195">
        <f t="shared" si="3"/>
        <v>5450</v>
      </c>
      <c r="AK67" s="195">
        <f t="shared" si="3"/>
        <v>0</v>
      </c>
      <c r="AL67" s="195">
        <f t="shared" si="3"/>
        <v>4009</v>
      </c>
      <c r="AM67" s="195">
        <f t="shared" si="3"/>
        <v>0</v>
      </c>
      <c r="AN67" s="195">
        <f t="shared" si="3"/>
        <v>0</v>
      </c>
      <c r="AO67" s="195">
        <f t="shared" si="3"/>
        <v>872152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404110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277389</v>
      </c>
      <c r="BE67" s="195">
        <f t="shared" si="3"/>
        <v>2565145</v>
      </c>
      <c r="BF67" s="195">
        <f t="shared" si="3"/>
        <v>231869</v>
      </c>
      <c r="BG67" s="195">
        <f t="shared" si="3"/>
        <v>127820</v>
      </c>
      <c r="BH67" s="195">
        <f t="shared" si="3"/>
        <v>127268</v>
      </c>
      <c r="BI67" s="195">
        <f t="shared" si="3"/>
        <v>0</v>
      </c>
      <c r="BJ67" s="195">
        <f t="shared" si="3"/>
        <v>0</v>
      </c>
      <c r="BK67" s="195">
        <f t="shared" si="3"/>
        <v>11969</v>
      </c>
      <c r="BL67" s="195">
        <f t="shared" si="3"/>
        <v>15700</v>
      </c>
      <c r="BM67" s="195">
        <f t="shared" si="3"/>
        <v>0</v>
      </c>
      <c r="BN67" s="195">
        <f t="shared" si="3"/>
        <v>253920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38822</v>
      </c>
      <c r="BT67" s="195">
        <f t="shared" si="4"/>
        <v>74456</v>
      </c>
      <c r="BU67" s="195">
        <f t="shared" si="4"/>
        <v>0</v>
      </c>
      <c r="BV67" s="195">
        <f t="shared" si="4"/>
        <v>21509</v>
      </c>
      <c r="BW67" s="195">
        <f t="shared" si="4"/>
        <v>67335</v>
      </c>
      <c r="BX67" s="195">
        <f t="shared" si="4"/>
        <v>0</v>
      </c>
      <c r="BY67" s="195">
        <f t="shared" si="4"/>
        <v>288324</v>
      </c>
      <c r="BZ67" s="195">
        <f t="shared" si="4"/>
        <v>0</v>
      </c>
      <c r="CA67" s="195">
        <f t="shared" si="4"/>
        <v>0</v>
      </c>
      <c r="CB67" s="195">
        <f t="shared" si="4"/>
        <v>422524</v>
      </c>
      <c r="CC67" s="195">
        <f t="shared" si="4"/>
        <v>168192</v>
      </c>
      <c r="CD67" s="249" t="s">
        <v>221</v>
      </c>
      <c r="CE67" s="195">
        <f t="shared" si="0"/>
        <v>17457325</v>
      </c>
      <c r="CF67" s="252"/>
    </row>
    <row r="68" spans="1:84" ht="12.6" customHeight="1" x14ac:dyDescent="0.25">
      <c r="A68" s="171" t="s">
        <v>240</v>
      </c>
      <c r="B68" s="175"/>
      <c r="C68" s="184">
        <v>25023.659999999996</v>
      </c>
      <c r="D68" s="184">
        <v>0</v>
      </c>
      <c r="E68" s="184">
        <v>111874.56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27625.18</v>
      </c>
      <c r="Q68" s="185">
        <v>0</v>
      </c>
      <c r="R68" s="185">
        <v>0</v>
      </c>
      <c r="S68" s="185">
        <v>0</v>
      </c>
      <c r="T68" s="185">
        <v>0</v>
      </c>
      <c r="U68" s="185">
        <v>60716.880000000005</v>
      </c>
      <c r="V68" s="185">
        <v>28641.94</v>
      </c>
      <c r="W68" s="185">
        <v>127488</v>
      </c>
      <c r="X68" s="185">
        <v>104428.8</v>
      </c>
      <c r="Y68" s="185">
        <v>670452</v>
      </c>
      <c r="Z68" s="185">
        <v>0</v>
      </c>
      <c r="AA68" s="185">
        <v>123336</v>
      </c>
      <c r="AB68" s="185">
        <v>873494.53</v>
      </c>
      <c r="AC68" s="185">
        <v>361123.77</v>
      </c>
      <c r="AD68" s="185">
        <v>0</v>
      </c>
      <c r="AE68" s="185">
        <v>582144</v>
      </c>
      <c r="AF68" s="185">
        <v>0</v>
      </c>
      <c r="AG68" s="185">
        <v>806388.95</v>
      </c>
      <c r="AH68" s="185">
        <v>0</v>
      </c>
      <c r="AI68" s="185">
        <v>0</v>
      </c>
      <c r="AJ68" s="185">
        <v>9516861.0199999996</v>
      </c>
      <c r="AK68" s="185">
        <v>97236</v>
      </c>
      <c r="AL68" s="185">
        <v>97236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85932</v>
      </c>
      <c r="AW68" s="185">
        <v>0</v>
      </c>
      <c r="AX68" s="185">
        <v>0</v>
      </c>
      <c r="AY68" s="185">
        <v>78213.31</v>
      </c>
      <c r="AZ68" s="185">
        <v>0</v>
      </c>
      <c r="BA68" s="185">
        <v>0</v>
      </c>
      <c r="BB68" s="185">
        <v>0</v>
      </c>
      <c r="BC68" s="185">
        <v>0</v>
      </c>
      <c r="BD68" s="185">
        <v>25820.53</v>
      </c>
      <c r="BE68" s="185">
        <v>20525.669999999998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108246</v>
      </c>
      <c r="BL68" s="185">
        <v>27982.86</v>
      </c>
      <c r="BM68" s="185">
        <v>0</v>
      </c>
      <c r="BN68" s="185">
        <v>461892</v>
      </c>
      <c r="BO68" s="185">
        <v>20640</v>
      </c>
      <c r="BP68" s="185">
        <v>0</v>
      </c>
      <c r="BQ68" s="185">
        <v>0</v>
      </c>
      <c r="BR68" s="185">
        <v>0</v>
      </c>
      <c r="BS68" s="185">
        <v>42300</v>
      </c>
      <c r="BT68" s="185">
        <v>0</v>
      </c>
      <c r="BU68" s="185">
        <v>0</v>
      </c>
      <c r="BV68" s="185">
        <v>0</v>
      </c>
      <c r="BW68" s="185">
        <v>2092177.27</v>
      </c>
      <c r="BX68" s="185">
        <v>0</v>
      </c>
      <c r="BY68" s="185">
        <v>859721.55</v>
      </c>
      <c r="BZ68" s="185">
        <v>0</v>
      </c>
      <c r="CA68" s="185">
        <v>203964</v>
      </c>
      <c r="CB68" s="185">
        <v>226333.37</v>
      </c>
      <c r="CC68" s="185">
        <v>375184.39</v>
      </c>
      <c r="CD68" s="249" t="s">
        <v>221</v>
      </c>
      <c r="CE68" s="195">
        <f t="shared" si="0"/>
        <v>18243004.239999998</v>
      </c>
      <c r="CF68" s="252"/>
    </row>
    <row r="69" spans="1:84" ht="12.6" customHeight="1" x14ac:dyDescent="0.25">
      <c r="A69" s="171" t="s">
        <v>241</v>
      </c>
      <c r="B69" s="175"/>
      <c r="C69" s="184">
        <v>242184.74999999997</v>
      </c>
      <c r="D69" s="184">
        <v>0</v>
      </c>
      <c r="E69" s="185">
        <v>697501.51999999979</v>
      </c>
      <c r="F69" s="185">
        <v>0</v>
      </c>
      <c r="G69" s="184">
        <v>21610.16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9059.44</v>
      </c>
      <c r="P69" s="185">
        <v>298173.89</v>
      </c>
      <c r="Q69" s="185">
        <v>31384</v>
      </c>
      <c r="R69" s="224">
        <v>1719.53</v>
      </c>
      <c r="S69" s="185">
        <v>0</v>
      </c>
      <c r="T69" s="184">
        <v>9420.25</v>
      </c>
      <c r="U69" s="185">
        <v>26956.210000000003</v>
      </c>
      <c r="V69" s="185">
        <v>158492.96000000002</v>
      </c>
      <c r="W69" s="184">
        <v>37545.350000000006</v>
      </c>
      <c r="X69" s="185">
        <v>20032.21</v>
      </c>
      <c r="Y69" s="185">
        <v>39942.69000000001</v>
      </c>
      <c r="Z69" s="185">
        <v>0</v>
      </c>
      <c r="AA69" s="185">
        <v>3485.7600000000007</v>
      </c>
      <c r="AB69" s="185">
        <v>2664343.38</v>
      </c>
      <c r="AC69" s="185">
        <v>60219.750000000007</v>
      </c>
      <c r="AD69" s="185">
        <v>0</v>
      </c>
      <c r="AE69" s="185">
        <v>135125.37000000002</v>
      </c>
      <c r="AF69" s="185">
        <v>0</v>
      </c>
      <c r="AG69" s="185">
        <v>269502.84999999998</v>
      </c>
      <c r="AH69" s="185">
        <v>244</v>
      </c>
      <c r="AI69" s="185">
        <v>0</v>
      </c>
      <c r="AJ69" s="185">
        <v>1312096.7600000007</v>
      </c>
      <c r="AK69" s="185">
        <v>22553.599999999999</v>
      </c>
      <c r="AL69" s="185">
        <v>15696.09</v>
      </c>
      <c r="AM69" s="185">
        <v>0</v>
      </c>
      <c r="AN69" s="185">
        <v>0</v>
      </c>
      <c r="AO69" s="184">
        <v>66076.08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3761.25</v>
      </c>
      <c r="AW69" s="185">
        <v>0</v>
      </c>
      <c r="AX69" s="185">
        <v>0</v>
      </c>
      <c r="AY69" s="185">
        <v>7161.3199999999988</v>
      </c>
      <c r="AZ69" s="185">
        <v>0</v>
      </c>
      <c r="BA69" s="185">
        <v>0</v>
      </c>
      <c r="BB69" s="185">
        <v>0</v>
      </c>
      <c r="BC69" s="185">
        <v>0</v>
      </c>
      <c r="BD69" s="185">
        <v>10346.6</v>
      </c>
      <c r="BE69" s="185">
        <v>180243.30000000002</v>
      </c>
      <c r="BF69" s="185">
        <v>4433.1499999999996</v>
      </c>
      <c r="BG69" s="185">
        <v>0</v>
      </c>
      <c r="BH69" s="224">
        <v>5509.93</v>
      </c>
      <c r="BI69" s="185">
        <v>0</v>
      </c>
      <c r="BJ69" s="185">
        <v>1036.3300000000002</v>
      </c>
      <c r="BK69" s="185">
        <v>766.7</v>
      </c>
      <c r="BL69" s="185">
        <v>10863.15</v>
      </c>
      <c r="BM69" s="185">
        <v>0</v>
      </c>
      <c r="BN69" s="185">
        <v>178033.1</v>
      </c>
      <c r="BO69" s="185">
        <v>204</v>
      </c>
      <c r="BP69" s="185">
        <v>852086.72000000009</v>
      </c>
      <c r="BQ69" s="185">
        <v>0</v>
      </c>
      <c r="BR69" s="185">
        <v>0</v>
      </c>
      <c r="BS69" s="185">
        <v>70405.599999999991</v>
      </c>
      <c r="BT69" s="185">
        <v>0</v>
      </c>
      <c r="BU69" s="185">
        <v>0</v>
      </c>
      <c r="BV69" s="185">
        <v>1351.56</v>
      </c>
      <c r="BW69" s="185">
        <v>1908465.8200000005</v>
      </c>
      <c r="BX69" s="185">
        <v>0</v>
      </c>
      <c r="BY69" s="185">
        <v>200226.98</v>
      </c>
      <c r="BZ69" s="185">
        <v>0</v>
      </c>
      <c r="CA69" s="185">
        <v>166326.15999999997</v>
      </c>
      <c r="CB69" s="185">
        <v>-82702.05</v>
      </c>
      <c r="CC69" s="185">
        <v>131247905.95084301</v>
      </c>
      <c r="CD69" s="188">
        <v>31371396.659999993</v>
      </c>
      <c r="CE69" s="195">
        <f t="shared" si="0"/>
        <v>172281188.830843</v>
      </c>
      <c r="CF69" s="252"/>
    </row>
    <row r="70" spans="1:84" ht="12.6" customHeight="1" x14ac:dyDescent="0.25">
      <c r="A70" s="171" t="s">
        <v>242</v>
      </c>
      <c r="B70" s="175"/>
      <c r="C70" s="184">
        <v>945.11</v>
      </c>
      <c r="D70" s="184">
        <v>0</v>
      </c>
      <c r="E70" s="184">
        <v>19284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1250</v>
      </c>
      <c r="Q70" s="184">
        <v>0</v>
      </c>
      <c r="R70" s="184">
        <v>0</v>
      </c>
      <c r="S70" s="184">
        <v>0</v>
      </c>
      <c r="T70" s="184">
        <v>0</v>
      </c>
      <c r="U70" s="185">
        <v>967.71</v>
      </c>
      <c r="V70" s="184">
        <v>27875</v>
      </c>
      <c r="W70" s="184">
        <v>0</v>
      </c>
      <c r="X70" s="185">
        <v>0</v>
      </c>
      <c r="Y70" s="185">
        <v>6717.26</v>
      </c>
      <c r="Z70" s="185">
        <v>0</v>
      </c>
      <c r="AA70" s="185">
        <v>0</v>
      </c>
      <c r="AB70" s="185">
        <v>17429131.009999998</v>
      </c>
      <c r="AC70" s="185">
        <v>0</v>
      </c>
      <c r="AD70" s="185">
        <v>0</v>
      </c>
      <c r="AE70" s="185">
        <v>15874.5</v>
      </c>
      <c r="AF70" s="185">
        <v>0</v>
      </c>
      <c r="AG70" s="185">
        <v>0</v>
      </c>
      <c r="AH70" s="185">
        <v>0</v>
      </c>
      <c r="AI70" s="185">
        <v>0</v>
      </c>
      <c r="AJ70" s="185">
        <v>2540688.2000000002</v>
      </c>
      <c r="AK70" s="185">
        <v>23265</v>
      </c>
      <c r="AL70" s="185">
        <v>47950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35250</v>
      </c>
      <c r="AW70" s="185">
        <v>0</v>
      </c>
      <c r="AX70" s="185">
        <v>0</v>
      </c>
      <c r="AY70" s="185">
        <v>2304413.83</v>
      </c>
      <c r="AZ70" s="185">
        <v>0</v>
      </c>
      <c r="BA70" s="185">
        <v>0</v>
      </c>
      <c r="BB70" s="185">
        <v>0</v>
      </c>
      <c r="BC70" s="185">
        <v>0</v>
      </c>
      <c r="BD70" s="185">
        <v>16448.739999999998</v>
      </c>
      <c r="BE70" s="185">
        <v>80880.92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91263.360000000015</v>
      </c>
      <c r="BL70" s="185">
        <v>0</v>
      </c>
      <c r="BM70" s="185">
        <v>0</v>
      </c>
      <c r="BN70" s="185">
        <v>297209.92000000004</v>
      </c>
      <c r="BO70" s="185">
        <v>0</v>
      </c>
      <c r="BP70" s="185">
        <v>0</v>
      </c>
      <c r="BQ70" s="185">
        <v>0</v>
      </c>
      <c r="BR70" s="185">
        <v>0</v>
      </c>
      <c r="BS70" s="185">
        <v>10200</v>
      </c>
      <c r="BT70" s="185">
        <v>0</v>
      </c>
      <c r="BU70" s="185">
        <v>0</v>
      </c>
      <c r="BV70" s="185">
        <v>89735.520000000019</v>
      </c>
      <c r="BW70" s="185">
        <v>1239982.4300000002</v>
      </c>
      <c r="BX70" s="185">
        <v>0</v>
      </c>
      <c r="BY70" s="185">
        <v>0</v>
      </c>
      <c r="BZ70" s="185">
        <v>0</v>
      </c>
      <c r="CA70" s="185">
        <v>553930.32999999996</v>
      </c>
      <c r="CB70" s="185">
        <v>102424.18</v>
      </c>
      <c r="CC70" s="185">
        <v>7065852.620000001</v>
      </c>
      <c r="CD70" s="188">
        <v>0</v>
      </c>
      <c r="CE70" s="195">
        <f t="shared" si="0"/>
        <v>32001539.639999997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26384284.079999998</v>
      </c>
      <c r="D71" s="195">
        <f t="shared" ref="D71:AI71" si="5">SUM(D61:D69)-D70</f>
        <v>0</v>
      </c>
      <c r="E71" s="195">
        <f t="shared" si="5"/>
        <v>59575155.230000004</v>
      </c>
      <c r="F71" s="195">
        <f t="shared" si="5"/>
        <v>0</v>
      </c>
      <c r="G71" s="195">
        <f t="shared" si="5"/>
        <v>2127749.7999999998</v>
      </c>
      <c r="H71" s="195">
        <f t="shared" si="5"/>
        <v>0</v>
      </c>
      <c r="I71" s="195">
        <f t="shared" si="5"/>
        <v>0</v>
      </c>
      <c r="J71" s="195">
        <f t="shared" si="5"/>
        <v>1043.6300000000001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15911.390000000001</v>
      </c>
      <c r="P71" s="195">
        <f t="shared" si="5"/>
        <v>41226991.490000002</v>
      </c>
      <c r="Q71" s="195">
        <f t="shared" si="5"/>
        <v>5542476.9000000004</v>
      </c>
      <c r="R71" s="195">
        <f t="shared" si="5"/>
        <v>4350071.7100000009</v>
      </c>
      <c r="S71" s="195">
        <f t="shared" si="5"/>
        <v>0</v>
      </c>
      <c r="T71" s="195">
        <f t="shared" si="5"/>
        <v>644762.79</v>
      </c>
      <c r="U71" s="195">
        <f t="shared" si="5"/>
        <v>14016049.739999996</v>
      </c>
      <c r="V71" s="195">
        <f t="shared" si="5"/>
        <v>18527568.760000017</v>
      </c>
      <c r="W71" s="195">
        <f t="shared" si="5"/>
        <v>2251793.0499999998</v>
      </c>
      <c r="X71" s="195">
        <f t="shared" si="5"/>
        <v>2485091.7499999995</v>
      </c>
      <c r="Y71" s="195">
        <f t="shared" si="5"/>
        <v>7838596.5000000009</v>
      </c>
      <c r="Z71" s="195">
        <f t="shared" si="5"/>
        <v>0</v>
      </c>
      <c r="AA71" s="195">
        <f t="shared" si="5"/>
        <v>3160716.9899999998</v>
      </c>
      <c r="AB71" s="195">
        <f t="shared" si="5"/>
        <v>14470861.72000001</v>
      </c>
      <c r="AC71" s="195">
        <f t="shared" si="5"/>
        <v>7512307.6500000004</v>
      </c>
      <c r="AD71" s="195">
        <f t="shared" si="5"/>
        <v>0</v>
      </c>
      <c r="AE71" s="195">
        <f t="shared" si="5"/>
        <v>8063405.1900000023</v>
      </c>
      <c r="AF71" s="195">
        <f t="shared" si="5"/>
        <v>0</v>
      </c>
      <c r="AG71" s="195">
        <f t="shared" si="5"/>
        <v>27996752.09</v>
      </c>
      <c r="AH71" s="195">
        <f t="shared" si="5"/>
        <v>481397.98000000004</v>
      </c>
      <c r="AI71" s="195">
        <f t="shared" si="5"/>
        <v>0</v>
      </c>
      <c r="AJ71" s="195">
        <f t="shared" ref="AJ71:BO71" si="6">SUM(AJ61:AJ69)-AJ70</f>
        <v>139852908.08999997</v>
      </c>
      <c r="AK71" s="195">
        <f t="shared" si="6"/>
        <v>1368112.73</v>
      </c>
      <c r="AL71" s="195">
        <f t="shared" si="6"/>
        <v>1318521.6399999999</v>
      </c>
      <c r="AM71" s="195">
        <f t="shared" si="6"/>
        <v>0</v>
      </c>
      <c r="AN71" s="195">
        <f t="shared" si="6"/>
        <v>0</v>
      </c>
      <c r="AO71" s="195">
        <f t="shared" si="6"/>
        <v>5936858.8100000005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1075332.5699999998</v>
      </c>
      <c r="AW71" s="195">
        <f t="shared" si="6"/>
        <v>0</v>
      </c>
      <c r="AX71" s="195">
        <f t="shared" si="6"/>
        <v>1477.24</v>
      </c>
      <c r="AY71" s="195">
        <f t="shared" si="6"/>
        <v>5063738.2299999995</v>
      </c>
      <c r="AZ71" s="195">
        <f t="shared" si="6"/>
        <v>18162.5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497742.09000000008</v>
      </c>
      <c r="BE71" s="195">
        <f t="shared" si="6"/>
        <v>10378468.860000001</v>
      </c>
      <c r="BF71" s="195">
        <f t="shared" si="6"/>
        <v>4805094.5100000007</v>
      </c>
      <c r="BG71" s="195">
        <f t="shared" si="6"/>
        <v>127820</v>
      </c>
      <c r="BH71" s="195">
        <f t="shared" si="6"/>
        <v>1172721.8799999999</v>
      </c>
      <c r="BI71" s="195">
        <f t="shared" si="6"/>
        <v>0</v>
      </c>
      <c r="BJ71" s="195">
        <f t="shared" si="6"/>
        <v>230739.79999999996</v>
      </c>
      <c r="BK71" s="195">
        <f t="shared" si="6"/>
        <v>1994811.5799999996</v>
      </c>
      <c r="BL71" s="195">
        <f t="shared" si="6"/>
        <v>2008191.23</v>
      </c>
      <c r="BM71" s="195">
        <f t="shared" si="6"/>
        <v>0</v>
      </c>
      <c r="BN71" s="195">
        <f t="shared" si="6"/>
        <v>7322382.6399999997</v>
      </c>
      <c r="BO71" s="195">
        <f t="shared" si="6"/>
        <v>415024.56999999995</v>
      </c>
      <c r="BP71" s="195">
        <f t="shared" ref="BP71:CC71" si="7">SUM(BP61:BP69)-BP70</f>
        <v>1155169.25</v>
      </c>
      <c r="BQ71" s="195">
        <f t="shared" si="7"/>
        <v>0</v>
      </c>
      <c r="BR71" s="195">
        <f t="shared" si="7"/>
        <v>0</v>
      </c>
      <c r="BS71" s="195">
        <f t="shared" si="7"/>
        <v>692848.12</v>
      </c>
      <c r="BT71" s="195">
        <f t="shared" si="7"/>
        <v>74456</v>
      </c>
      <c r="BU71" s="195">
        <f t="shared" si="7"/>
        <v>0</v>
      </c>
      <c r="BV71" s="195">
        <f t="shared" si="7"/>
        <v>1729935.9899999998</v>
      </c>
      <c r="BW71" s="195">
        <f t="shared" si="7"/>
        <v>32843048.629999995</v>
      </c>
      <c r="BX71" s="195">
        <f t="shared" si="7"/>
        <v>0</v>
      </c>
      <c r="BY71" s="195">
        <f t="shared" si="7"/>
        <v>14950918.770000003</v>
      </c>
      <c r="BZ71" s="195">
        <f t="shared" si="7"/>
        <v>0</v>
      </c>
      <c r="CA71" s="195">
        <f t="shared" si="7"/>
        <v>2707970.7100000004</v>
      </c>
      <c r="CB71" s="195">
        <f t="shared" si="7"/>
        <v>1925380.42</v>
      </c>
      <c r="CC71" s="195">
        <f t="shared" si="7"/>
        <v>134395832.45084301</v>
      </c>
      <c r="CD71" s="245">
        <f>CD69-CD70</f>
        <v>31371396.659999993</v>
      </c>
      <c r="CE71" s="195">
        <f>SUM(CE61:CE69)-CE70</f>
        <v>652108054.41084301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111227515.60000001</v>
      </c>
      <c r="D73" s="184">
        <v>0</v>
      </c>
      <c r="E73" s="185">
        <v>222080619.04999995</v>
      </c>
      <c r="F73" s="185">
        <v>0</v>
      </c>
      <c r="G73" s="184">
        <v>9263501</v>
      </c>
      <c r="H73" s="184">
        <v>0</v>
      </c>
      <c r="I73" s="185">
        <v>0</v>
      </c>
      <c r="J73" s="185">
        <v>10826.639999999998</v>
      </c>
      <c r="K73" s="185">
        <v>0</v>
      </c>
      <c r="L73" s="185">
        <v>0</v>
      </c>
      <c r="M73" s="184">
        <v>0</v>
      </c>
      <c r="N73" s="184">
        <v>0</v>
      </c>
      <c r="O73" s="184">
        <v>20384634.040000003</v>
      </c>
      <c r="P73" s="185">
        <v>123063378.59</v>
      </c>
      <c r="Q73" s="185">
        <v>9365290.3900000025</v>
      </c>
      <c r="R73" s="185">
        <v>15597591.92</v>
      </c>
      <c r="S73" s="185">
        <v>0</v>
      </c>
      <c r="T73" s="185">
        <v>169</v>
      </c>
      <c r="U73" s="185">
        <v>76137537.319999993</v>
      </c>
      <c r="V73" s="185">
        <v>67586373.920000002</v>
      </c>
      <c r="W73" s="185">
        <v>11130766.370000001</v>
      </c>
      <c r="X73" s="185">
        <v>40185894.700000018</v>
      </c>
      <c r="Y73" s="185">
        <v>16260477.389999997</v>
      </c>
      <c r="Z73" s="185">
        <v>0</v>
      </c>
      <c r="AA73" s="185">
        <v>3330532.7400000007</v>
      </c>
      <c r="AB73" s="185">
        <v>49897783.579999991</v>
      </c>
      <c r="AC73" s="185">
        <v>17632037.050000001</v>
      </c>
      <c r="AD73" s="185">
        <v>0</v>
      </c>
      <c r="AE73" s="185">
        <v>6364961.4400000004</v>
      </c>
      <c r="AF73" s="185">
        <v>0</v>
      </c>
      <c r="AG73" s="185">
        <v>36745557.890000001</v>
      </c>
      <c r="AH73" s="185">
        <v>0</v>
      </c>
      <c r="AI73" s="185">
        <v>0</v>
      </c>
      <c r="AJ73" s="185">
        <v>198299.52999999997</v>
      </c>
      <c r="AK73" s="185">
        <v>3466492.16</v>
      </c>
      <c r="AL73" s="185">
        <v>1594918.24</v>
      </c>
      <c r="AM73" s="185">
        <v>0</v>
      </c>
      <c r="AN73" s="185">
        <v>0</v>
      </c>
      <c r="AO73" s="185">
        <v>5520061.1500000004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15069.06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847060288.76999986</v>
      </c>
      <c r="CF73" s="252"/>
    </row>
    <row r="74" spans="1:84" ht="12.6" customHeight="1" x14ac:dyDescent="0.25">
      <c r="A74" s="171" t="s">
        <v>246</v>
      </c>
      <c r="B74" s="175"/>
      <c r="C74" s="184">
        <v>7419070.6200000001</v>
      </c>
      <c r="D74" s="184">
        <v>0</v>
      </c>
      <c r="E74" s="185">
        <v>93111313.100000009</v>
      </c>
      <c r="F74" s="185">
        <v>0</v>
      </c>
      <c r="G74" s="184">
        <v>23772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403446.09</v>
      </c>
      <c r="P74" s="185">
        <v>119307575.81999999</v>
      </c>
      <c r="Q74" s="185">
        <v>16052981.010000002</v>
      </c>
      <c r="R74" s="185">
        <v>15219247.439999999</v>
      </c>
      <c r="S74" s="185">
        <v>0</v>
      </c>
      <c r="T74" s="185">
        <v>4142</v>
      </c>
      <c r="U74" s="185">
        <v>51357017.760000005</v>
      </c>
      <c r="V74" s="185">
        <v>83449333.120000005</v>
      </c>
      <c r="W74" s="185">
        <v>43317939.609999992</v>
      </c>
      <c r="X74" s="185">
        <v>109216839.29999998</v>
      </c>
      <c r="Y74" s="185">
        <v>64700780.090000018</v>
      </c>
      <c r="Z74" s="185">
        <v>0</v>
      </c>
      <c r="AA74" s="185">
        <v>24183708.039999999</v>
      </c>
      <c r="AB74" s="185">
        <v>35952250.099999994</v>
      </c>
      <c r="AC74" s="185">
        <v>18891056.82</v>
      </c>
      <c r="AD74" s="185">
        <v>0</v>
      </c>
      <c r="AE74" s="185">
        <v>14652807.890000002</v>
      </c>
      <c r="AF74" s="185">
        <v>0</v>
      </c>
      <c r="AG74" s="185">
        <v>129295894.83000003</v>
      </c>
      <c r="AH74" s="185">
        <v>0</v>
      </c>
      <c r="AI74" s="185">
        <v>0</v>
      </c>
      <c r="AJ74" s="185">
        <v>314861117.65000021</v>
      </c>
      <c r="AK74" s="185">
        <v>1835455.27</v>
      </c>
      <c r="AL74" s="185">
        <v>1978449.8499999999</v>
      </c>
      <c r="AM74" s="185">
        <v>0</v>
      </c>
      <c r="AN74" s="185">
        <v>0</v>
      </c>
      <c r="AO74" s="185">
        <v>23933050.939999998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5110487.7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1174277737.0500004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118646586.22000001</v>
      </c>
      <c r="D75" s="195">
        <f t="shared" si="9"/>
        <v>0</v>
      </c>
      <c r="E75" s="195">
        <f t="shared" si="9"/>
        <v>315191932.14999998</v>
      </c>
      <c r="F75" s="195">
        <f t="shared" si="9"/>
        <v>0</v>
      </c>
      <c r="G75" s="195">
        <f t="shared" si="9"/>
        <v>9287273</v>
      </c>
      <c r="H75" s="195">
        <f t="shared" si="9"/>
        <v>0</v>
      </c>
      <c r="I75" s="195">
        <f t="shared" si="9"/>
        <v>0</v>
      </c>
      <c r="J75" s="195">
        <f t="shared" si="9"/>
        <v>10826.639999999998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20788080.130000003</v>
      </c>
      <c r="P75" s="195">
        <f t="shared" si="9"/>
        <v>242370954.41</v>
      </c>
      <c r="Q75" s="195">
        <f t="shared" si="9"/>
        <v>25418271.400000006</v>
      </c>
      <c r="R75" s="195">
        <f t="shared" si="9"/>
        <v>30816839.359999999</v>
      </c>
      <c r="S75" s="195">
        <f t="shared" si="9"/>
        <v>0</v>
      </c>
      <c r="T75" s="195">
        <f t="shared" si="9"/>
        <v>4311</v>
      </c>
      <c r="U75" s="195">
        <f t="shared" si="9"/>
        <v>127494555.08</v>
      </c>
      <c r="V75" s="195">
        <f t="shared" si="9"/>
        <v>151035707.04000002</v>
      </c>
      <c r="W75" s="195">
        <f t="shared" si="9"/>
        <v>54448705.979999989</v>
      </c>
      <c r="X75" s="195">
        <f t="shared" si="9"/>
        <v>149402734</v>
      </c>
      <c r="Y75" s="195">
        <f t="shared" si="9"/>
        <v>80961257.480000019</v>
      </c>
      <c r="Z75" s="195">
        <f t="shared" si="9"/>
        <v>0</v>
      </c>
      <c r="AA75" s="195">
        <f t="shared" si="9"/>
        <v>27514240.780000001</v>
      </c>
      <c r="AB75" s="195">
        <f t="shared" si="9"/>
        <v>85850033.679999977</v>
      </c>
      <c r="AC75" s="195">
        <f t="shared" si="9"/>
        <v>36523093.870000005</v>
      </c>
      <c r="AD75" s="195">
        <f t="shared" si="9"/>
        <v>0</v>
      </c>
      <c r="AE75" s="195">
        <f t="shared" si="9"/>
        <v>21017769.330000002</v>
      </c>
      <c r="AF75" s="195">
        <f t="shared" si="9"/>
        <v>0</v>
      </c>
      <c r="AG75" s="195">
        <f t="shared" si="9"/>
        <v>166041452.72000003</v>
      </c>
      <c r="AH75" s="195">
        <f t="shared" si="9"/>
        <v>0</v>
      </c>
      <c r="AI75" s="195">
        <f t="shared" si="9"/>
        <v>0</v>
      </c>
      <c r="AJ75" s="195">
        <f t="shared" si="9"/>
        <v>315059417.18000019</v>
      </c>
      <c r="AK75" s="195">
        <f t="shared" si="9"/>
        <v>5301947.43</v>
      </c>
      <c r="AL75" s="195">
        <f t="shared" si="9"/>
        <v>3573368.09</v>
      </c>
      <c r="AM75" s="195">
        <f t="shared" si="9"/>
        <v>0</v>
      </c>
      <c r="AN75" s="195">
        <f t="shared" si="9"/>
        <v>0</v>
      </c>
      <c r="AO75" s="195">
        <f t="shared" si="9"/>
        <v>29453112.089999996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5125556.76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2021338025.8200002</v>
      </c>
      <c r="CF75" s="252"/>
    </row>
    <row r="76" spans="1:84" ht="12.6" customHeight="1" x14ac:dyDescent="0.25">
      <c r="A76" s="171" t="s">
        <v>248</v>
      </c>
      <c r="B76" s="175"/>
      <c r="C76" s="184">
        <v>90304.240000000049</v>
      </c>
      <c r="D76" s="184">
        <v>0</v>
      </c>
      <c r="E76" s="185">
        <v>229872.03999999963</v>
      </c>
      <c r="F76" s="185">
        <v>0</v>
      </c>
      <c r="G76" s="184">
        <v>14993.860000000004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49251.320000000022</v>
      </c>
      <c r="Q76" s="185">
        <v>12621.920000000004</v>
      </c>
      <c r="R76" s="185">
        <v>0</v>
      </c>
      <c r="S76" s="185">
        <v>0</v>
      </c>
      <c r="T76" s="185">
        <v>9574.6700000000019</v>
      </c>
      <c r="U76" s="185">
        <v>13139.26</v>
      </c>
      <c r="V76" s="185">
        <v>14799.479999999996</v>
      </c>
      <c r="W76" s="185">
        <v>4596.88</v>
      </c>
      <c r="X76" s="185">
        <v>3696.3399999999997</v>
      </c>
      <c r="Y76" s="185">
        <v>14387.920000000002</v>
      </c>
      <c r="Z76" s="185">
        <v>0</v>
      </c>
      <c r="AA76" s="185">
        <v>3005.72</v>
      </c>
      <c r="AB76" s="185">
        <v>7845.9600000000009</v>
      </c>
      <c r="AC76" s="185">
        <v>1275.8400000000001</v>
      </c>
      <c r="AD76" s="185">
        <v>0</v>
      </c>
      <c r="AE76" s="185">
        <v>655.96</v>
      </c>
      <c r="AF76" s="185">
        <v>0</v>
      </c>
      <c r="AG76" s="185">
        <v>21427.819999999989</v>
      </c>
      <c r="AH76" s="185">
        <v>0</v>
      </c>
      <c r="AI76" s="185">
        <v>0</v>
      </c>
      <c r="AJ76" s="185">
        <v>233.34</v>
      </c>
      <c r="AK76" s="185">
        <v>0</v>
      </c>
      <c r="AL76" s="185">
        <v>171.62</v>
      </c>
      <c r="AM76" s="185">
        <v>0</v>
      </c>
      <c r="AN76" s="185">
        <v>0</v>
      </c>
      <c r="AO76" s="185">
        <v>37338.180000000051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17300.589999999997</v>
      </c>
      <c r="AZ76" s="185">
        <v>0</v>
      </c>
      <c r="BA76" s="185">
        <v>0</v>
      </c>
      <c r="BB76" s="185">
        <v>0</v>
      </c>
      <c r="BC76" s="185">
        <v>0</v>
      </c>
      <c r="BD76" s="185">
        <v>11875.44</v>
      </c>
      <c r="BE76" s="185">
        <v>109817.81000000004</v>
      </c>
      <c r="BF76" s="185">
        <v>9926.6700000000019</v>
      </c>
      <c r="BG76" s="185">
        <v>5472.1799999999994</v>
      </c>
      <c r="BH76" s="185">
        <v>5448.5399999999991</v>
      </c>
      <c r="BI76" s="185">
        <v>0</v>
      </c>
      <c r="BJ76" s="185">
        <v>0</v>
      </c>
      <c r="BK76" s="185">
        <v>512.4</v>
      </c>
      <c r="BL76" s="185">
        <v>672.14</v>
      </c>
      <c r="BM76" s="185">
        <v>0</v>
      </c>
      <c r="BN76" s="185">
        <v>10870.699999999999</v>
      </c>
      <c r="BO76" s="185">
        <v>0</v>
      </c>
      <c r="BP76" s="185">
        <v>0</v>
      </c>
      <c r="BQ76" s="185">
        <v>0</v>
      </c>
      <c r="BR76" s="185">
        <v>0</v>
      </c>
      <c r="BS76" s="185">
        <v>1662.02</v>
      </c>
      <c r="BT76" s="185">
        <v>3187.5600000000004</v>
      </c>
      <c r="BU76" s="185">
        <v>0</v>
      </c>
      <c r="BV76" s="185">
        <v>920.81999999999994</v>
      </c>
      <c r="BW76" s="185">
        <v>2882.7</v>
      </c>
      <c r="BX76" s="185">
        <v>0</v>
      </c>
      <c r="BY76" s="185">
        <v>12343.599999999999</v>
      </c>
      <c r="BZ76" s="185">
        <v>0</v>
      </c>
      <c r="CA76" s="185">
        <v>0</v>
      </c>
      <c r="CB76" s="185">
        <v>18088.900000000001</v>
      </c>
      <c r="CC76" s="185">
        <v>7200.5399999999991</v>
      </c>
      <c r="CD76" s="249" t="s">
        <v>221</v>
      </c>
      <c r="CE76" s="195">
        <f t="shared" si="8"/>
        <v>747374.97999999986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64415.676171571111</v>
      </c>
      <c r="D77" s="184">
        <v>0</v>
      </c>
      <c r="E77" s="184">
        <v>171124.19396221722</v>
      </c>
      <c r="F77" s="184">
        <v>0</v>
      </c>
      <c r="G77" s="184">
        <v>5048.251860291035</v>
      </c>
      <c r="H77" s="184">
        <v>0</v>
      </c>
      <c r="I77" s="184">
        <v>0</v>
      </c>
      <c r="J77" s="184"/>
      <c r="K77" s="184">
        <v>-0.12199407934909257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240588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0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0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0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0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0</v>
      </c>
      <c r="CF78" s="195"/>
    </row>
    <row r="79" spans="1:84" ht="12.6" customHeight="1" x14ac:dyDescent="0.25">
      <c r="A79" s="171" t="s">
        <v>251</v>
      </c>
      <c r="B79" s="175"/>
      <c r="C79" s="184">
        <v>0</v>
      </c>
      <c r="D79" s="184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116.88</v>
      </c>
      <c r="D80" s="187">
        <v>0</v>
      </c>
      <c r="E80" s="187">
        <v>249.43000000000004</v>
      </c>
      <c r="F80" s="187">
        <v>0</v>
      </c>
      <c r="G80" s="187">
        <v>8.85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49.53</v>
      </c>
      <c r="Q80" s="187">
        <v>32.96</v>
      </c>
      <c r="R80" s="187">
        <v>0</v>
      </c>
      <c r="S80" s="187">
        <v>0</v>
      </c>
      <c r="T80" s="187">
        <v>3.15</v>
      </c>
      <c r="U80" s="187">
        <v>0</v>
      </c>
      <c r="V80" s="187">
        <v>12.49</v>
      </c>
      <c r="W80" s="187">
        <v>0</v>
      </c>
      <c r="X80" s="187">
        <v>0</v>
      </c>
      <c r="Y80" s="187">
        <v>3.38</v>
      </c>
      <c r="Z80" s="187">
        <v>0</v>
      </c>
      <c r="AA80" s="187">
        <v>0</v>
      </c>
      <c r="AB80" s="187">
        <v>0.02</v>
      </c>
      <c r="AC80" s="187">
        <v>11.549999999999999</v>
      </c>
      <c r="AD80" s="187">
        <v>0</v>
      </c>
      <c r="AE80" s="187">
        <v>0</v>
      </c>
      <c r="AF80" s="187">
        <v>0</v>
      </c>
      <c r="AG80" s="187">
        <v>76.08</v>
      </c>
      <c r="AH80" s="187">
        <v>0</v>
      </c>
      <c r="AI80" s="187">
        <v>0</v>
      </c>
      <c r="AJ80" s="187">
        <v>77.760000000000005</v>
      </c>
      <c r="AK80" s="187">
        <v>0</v>
      </c>
      <c r="AL80" s="187">
        <v>0</v>
      </c>
      <c r="AM80" s="187">
        <v>0</v>
      </c>
      <c r="AN80" s="187">
        <v>0</v>
      </c>
      <c r="AO80" s="187">
        <v>36.65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2.16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680.9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16492</v>
      </c>
      <c r="D111" s="174">
        <v>76489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2832</v>
      </c>
      <c r="D114" s="174">
        <v>6613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142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20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12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254</v>
      </c>
    </row>
    <row r="128" spans="1:5" ht="12.6" customHeight="1" x14ac:dyDescent="0.25">
      <c r="A128" s="173" t="s">
        <v>292</v>
      </c>
      <c r="B128" s="172" t="s">
        <v>256</v>
      </c>
      <c r="C128" s="189">
        <v>337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7682</v>
      </c>
      <c r="C138" s="189">
        <v>3602</v>
      </c>
      <c r="D138" s="174">
        <v>5208</v>
      </c>
      <c r="E138" s="175">
        <f>SUM(B138:D138)</f>
        <v>16492</v>
      </c>
    </row>
    <row r="139" spans="1:6" ht="12.6" customHeight="1" x14ac:dyDescent="0.25">
      <c r="A139" s="173" t="s">
        <v>215</v>
      </c>
      <c r="B139" s="174">
        <v>39449</v>
      </c>
      <c r="C139" s="189">
        <v>16897</v>
      </c>
      <c r="D139" s="174">
        <v>20143</v>
      </c>
      <c r="E139" s="175">
        <f>SUM(B139:D139)</f>
        <v>76489</v>
      </c>
    </row>
    <row r="140" spans="1:6" ht="12.6" customHeight="1" x14ac:dyDescent="0.25">
      <c r="A140" s="173" t="s">
        <v>298</v>
      </c>
      <c r="B140" s="174">
        <v>139623.75289050865</v>
      </c>
      <c r="C140" s="174">
        <v>75166.099961048487</v>
      </c>
      <c r="D140" s="174">
        <v>160741.1471484426</v>
      </c>
      <c r="E140" s="175">
        <f>SUM(B140:D140)</f>
        <v>375530.99999999977</v>
      </c>
    </row>
    <row r="141" spans="1:6" ht="12.6" customHeight="1" x14ac:dyDescent="0.25">
      <c r="A141" s="173" t="s">
        <v>245</v>
      </c>
      <c r="B141" s="174">
        <v>422304876.2700001</v>
      </c>
      <c r="C141" s="189">
        <v>182205042.50999999</v>
      </c>
      <c r="D141" s="174">
        <v>242550369.98999998</v>
      </c>
      <c r="E141" s="175">
        <f>SUM(B141:D141)</f>
        <v>847060288.7700001</v>
      </c>
      <c r="F141" s="199"/>
    </row>
    <row r="142" spans="1:6" ht="12.6" customHeight="1" x14ac:dyDescent="0.25">
      <c r="A142" s="173" t="s">
        <v>246</v>
      </c>
      <c r="B142" s="174">
        <v>436600612.41999996</v>
      </c>
      <c r="C142" s="189">
        <v>235042853.36000001</v>
      </c>
      <c r="D142" s="174">
        <v>502634271.26999998</v>
      </c>
      <c r="E142" s="175">
        <f>SUM(B142:D142)</f>
        <v>1174277737.05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17493594.160000004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284067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-323444.15000000002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17138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4601581.2200000016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774295.34000000078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22847231.570000008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16204451.510000002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2038552.73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18243004.240000002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4173.1899999999996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13737.25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17910.439999999999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964805.71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19129500.310000002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20094306.020000003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444054.96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10815125.24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11259180.200000001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9509108</v>
      </c>
      <c r="C195" s="189">
        <v>0</v>
      </c>
      <c r="D195" s="174">
        <v>0</v>
      </c>
      <c r="E195" s="175">
        <f t="shared" ref="E195:E203" si="10">SUM(B195:C195)-D195</f>
        <v>9509108</v>
      </c>
    </row>
    <row r="196" spans="1:8" ht="12.6" customHeight="1" x14ac:dyDescent="0.25">
      <c r="A196" s="173" t="s">
        <v>333</v>
      </c>
      <c r="B196" s="174">
        <v>314365.69999999925</v>
      </c>
      <c r="C196" s="189">
        <v>-314365.7</v>
      </c>
      <c r="D196" s="174">
        <v>0</v>
      </c>
      <c r="E196" s="175">
        <f t="shared" si="10"/>
        <v>-7.5669959187507629E-10</v>
      </c>
    </row>
    <row r="197" spans="1:8" ht="12.6" customHeight="1" x14ac:dyDescent="0.25">
      <c r="A197" s="173" t="s">
        <v>334</v>
      </c>
      <c r="B197" s="174">
        <v>175419316.46000001</v>
      </c>
      <c r="C197" s="189">
        <v>2283403.9699999997</v>
      </c>
      <c r="D197" s="174">
        <v>433438.15</v>
      </c>
      <c r="E197" s="175">
        <f t="shared" si="10"/>
        <v>177269282.28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22927971.359999999</v>
      </c>
      <c r="C199" s="189">
        <v>1510.6600000000035</v>
      </c>
      <c r="D199" s="174">
        <v>0</v>
      </c>
      <c r="E199" s="175">
        <f t="shared" si="10"/>
        <v>22929482.02</v>
      </c>
    </row>
    <row r="200" spans="1:8" ht="12.6" customHeight="1" x14ac:dyDescent="0.25">
      <c r="A200" s="173" t="s">
        <v>337</v>
      </c>
      <c r="B200" s="174">
        <v>84951726.609999985</v>
      </c>
      <c r="C200" s="189">
        <v>10048039.230000006</v>
      </c>
      <c r="D200" s="174">
        <v>69275.39</v>
      </c>
      <c r="E200" s="175">
        <f t="shared" si="10"/>
        <v>94930490.449999988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4112919.75</v>
      </c>
      <c r="C202" s="189">
        <v>0</v>
      </c>
      <c r="D202" s="174">
        <v>0</v>
      </c>
      <c r="E202" s="175">
        <f t="shared" si="10"/>
        <v>4112919.75</v>
      </c>
    </row>
    <row r="203" spans="1:8" ht="12.6" customHeight="1" x14ac:dyDescent="0.25">
      <c r="A203" s="173" t="s">
        <v>340</v>
      </c>
      <c r="B203" s="174">
        <v>14101138.909999996</v>
      </c>
      <c r="C203" s="189">
        <v>9842768.589999998</v>
      </c>
      <c r="D203" s="174">
        <v>-3644608.4600000018</v>
      </c>
      <c r="E203" s="175">
        <f t="shared" si="10"/>
        <v>27588515.959999993</v>
      </c>
    </row>
    <row r="204" spans="1:8" ht="12.6" customHeight="1" x14ac:dyDescent="0.25">
      <c r="A204" s="173" t="s">
        <v>203</v>
      </c>
      <c r="B204" s="175">
        <f>SUM(B195:B203)</f>
        <v>311336546.78999996</v>
      </c>
      <c r="C204" s="191">
        <f>SUM(C195:C203)</f>
        <v>21861356.750000004</v>
      </c>
      <c r="D204" s="175">
        <f>SUM(D195:D203)</f>
        <v>-3141894.9200000018</v>
      </c>
      <c r="E204" s="175">
        <f>SUM(E195:E203)</f>
        <v>336339798.45999998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1580875.9999999993</v>
      </c>
      <c r="C209" s="189">
        <v>220347.66999999984</v>
      </c>
      <c r="D209" s="174">
        <v>0</v>
      </c>
      <c r="E209" s="175">
        <f t="shared" ref="E209:E216" si="11">SUM(B209:C209)-D209</f>
        <v>1801223.6699999992</v>
      </c>
      <c r="H209" s="259"/>
    </row>
    <row r="210" spans="1:8" ht="12.6" customHeight="1" x14ac:dyDescent="0.25">
      <c r="A210" s="173" t="s">
        <v>334</v>
      </c>
      <c r="B210" s="174">
        <v>20472587.52</v>
      </c>
      <c r="C210" s="189">
        <v>5279118.6999999983</v>
      </c>
      <c r="D210" s="174">
        <v>25231.32</v>
      </c>
      <c r="E210" s="175">
        <f t="shared" si="11"/>
        <v>25726474.899999999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3663903.5699999984</v>
      </c>
      <c r="C212" s="189">
        <v>1248846.1400000015</v>
      </c>
      <c r="D212" s="174">
        <v>0</v>
      </c>
      <c r="E212" s="175">
        <f t="shared" si="11"/>
        <v>4912749.71</v>
      </c>
      <c r="H212" s="259"/>
    </row>
    <row r="213" spans="1:8" ht="12.6" customHeight="1" x14ac:dyDescent="0.25">
      <c r="A213" s="173" t="s">
        <v>337</v>
      </c>
      <c r="B213" s="174">
        <v>46219382.730000004</v>
      </c>
      <c r="C213" s="189">
        <v>10614516.67999967</v>
      </c>
      <c r="D213" s="174">
        <v>57823.73</v>
      </c>
      <c r="E213" s="175">
        <f t="shared" si="11"/>
        <v>56776075.679999679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71936749.819999993</v>
      </c>
      <c r="C217" s="191">
        <f>SUM(C208:C216)</f>
        <v>17362829.18999967</v>
      </c>
      <c r="D217" s="175">
        <f>SUM(D208:D216)</f>
        <v>83055.05</v>
      </c>
      <c r="E217" s="175">
        <f>SUM(E208:E216)</f>
        <v>89216523.959999681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2020640.24</v>
      </c>
      <c r="D221" s="172">
        <f>C221</f>
        <v>2020640.24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635328167.93999994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324300792.51999986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19211225.919999991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32376885.790000007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293460999.86000001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18708097.359999992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1323386169.3899996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3324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13181740.82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27913627.289999999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41095368.109999999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1366502177.7399995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14156914.91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269727429.93000001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183316675.31999996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3142388.7600000002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8078604.6099999994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834576.46000000008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112623239.35000007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220142196.03999999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220142196.03999999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9509108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177269282.28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22929482.02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94930490.450000003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4112919.75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27588515.959999997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336339798.45999998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89216523.960000008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247123274.49999997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30098189.59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30098189.59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8289440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13924550.300000001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22213990.300000001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632200889.77999997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22910093.620000001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21302945.450000003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22693262.669999998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66906301.74000001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13157.76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13157.76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245670062.11000001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25729194.399999999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271399256.50999999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271399256.50999999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293882173.77000004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632200889.77999997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632200889.77999997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847060288.76999998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1174277737.0500009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2021338025.8200009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2020640.24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1323386169.3899992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41095368.109999999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1366502177.7399991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654835848.08000183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32001539.639999997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32001539.639999997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686837387.72000182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276261501.72999996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22847231.570000023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16421295.609999999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130664855.32999983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2555400.5699999994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27377790.739999991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17457323.93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18243004.240000002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17910.439999999999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20094306.020000003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11259180.200000001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140909792.1708439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684109592.55084372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2727795.1691581011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29545142.23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32272937.399158102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32272937.399158102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Kadlec Regional Medical Center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16492</v>
      </c>
      <c r="C414" s="194">
        <f>E138</f>
        <v>16492</v>
      </c>
      <c r="D414" s="179"/>
    </row>
    <row r="415" spans="1:5" ht="12.6" customHeight="1" x14ac:dyDescent="0.25">
      <c r="A415" s="179" t="s">
        <v>464</v>
      </c>
      <c r="B415" s="179">
        <f>D111</f>
        <v>76489</v>
      </c>
      <c r="C415" s="179">
        <f>E139</f>
        <v>76489</v>
      </c>
      <c r="D415" s="194">
        <f>SUM(C59:H59)+N59</f>
        <v>76489.001233499323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-1.233499323876508E-3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2832</v>
      </c>
    </row>
    <row r="424" spans="1:7" ht="12.6" customHeight="1" x14ac:dyDescent="0.25">
      <c r="A424" s="179" t="s">
        <v>1244</v>
      </c>
      <c r="B424" s="179">
        <f>D114</f>
        <v>6613</v>
      </c>
      <c r="D424" s="179">
        <f>J59</f>
        <v>6613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276261501.72999996</v>
      </c>
      <c r="C427" s="179">
        <f t="shared" ref="C427:C434" si="13">CE61</f>
        <v>276261501.72999996</v>
      </c>
      <c r="D427" s="179"/>
    </row>
    <row r="428" spans="1:7" ht="12.6" customHeight="1" x14ac:dyDescent="0.25">
      <c r="A428" s="179" t="s">
        <v>3</v>
      </c>
      <c r="B428" s="179">
        <f t="shared" si="12"/>
        <v>22847231.570000023</v>
      </c>
      <c r="C428" s="179">
        <f t="shared" si="13"/>
        <v>22847232</v>
      </c>
      <c r="D428" s="179">
        <f>D173</f>
        <v>22847231.570000008</v>
      </c>
    </row>
    <row r="429" spans="1:7" ht="12.6" customHeight="1" x14ac:dyDescent="0.25">
      <c r="A429" s="179" t="s">
        <v>236</v>
      </c>
      <c r="B429" s="179">
        <f t="shared" si="12"/>
        <v>16421295.609999999</v>
      </c>
      <c r="C429" s="179">
        <f t="shared" si="13"/>
        <v>16421295.609999999</v>
      </c>
      <c r="D429" s="179"/>
    </row>
    <row r="430" spans="1:7" ht="12.6" customHeight="1" x14ac:dyDescent="0.25">
      <c r="A430" s="179" t="s">
        <v>237</v>
      </c>
      <c r="B430" s="179">
        <f t="shared" si="12"/>
        <v>130664855.32999983</v>
      </c>
      <c r="C430" s="179">
        <f t="shared" si="13"/>
        <v>130664855.32999998</v>
      </c>
      <c r="D430" s="179"/>
    </row>
    <row r="431" spans="1:7" ht="12.6" customHeight="1" x14ac:dyDescent="0.25">
      <c r="A431" s="179" t="s">
        <v>444</v>
      </c>
      <c r="B431" s="179">
        <f t="shared" si="12"/>
        <v>2555400.5699999994</v>
      </c>
      <c r="C431" s="179">
        <f t="shared" si="13"/>
        <v>2555400.5700000003</v>
      </c>
      <c r="D431" s="179"/>
    </row>
    <row r="432" spans="1:7" ht="12.6" customHeight="1" x14ac:dyDescent="0.25">
      <c r="A432" s="179" t="s">
        <v>445</v>
      </c>
      <c r="B432" s="179">
        <f t="shared" si="12"/>
        <v>27377790.739999991</v>
      </c>
      <c r="C432" s="179">
        <f t="shared" si="13"/>
        <v>27377790.740000006</v>
      </c>
      <c r="D432" s="179"/>
    </row>
    <row r="433" spans="1:7" ht="12.6" customHeight="1" x14ac:dyDescent="0.25">
      <c r="A433" s="179" t="s">
        <v>6</v>
      </c>
      <c r="B433" s="179">
        <f t="shared" si="12"/>
        <v>17457323.93</v>
      </c>
      <c r="C433" s="179">
        <f t="shared" si="13"/>
        <v>17457325</v>
      </c>
      <c r="D433" s="179">
        <f>C217</f>
        <v>17362829.18999967</v>
      </c>
    </row>
    <row r="434" spans="1:7" ht="12.6" customHeight="1" x14ac:dyDescent="0.25">
      <c r="A434" s="179" t="s">
        <v>474</v>
      </c>
      <c r="B434" s="179">
        <f t="shared" si="12"/>
        <v>18243004.240000002</v>
      </c>
      <c r="C434" s="179">
        <f t="shared" si="13"/>
        <v>18243004.239999998</v>
      </c>
      <c r="D434" s="179">
        <f>D177</f>
        <v>18243004.240000002</v>
      </c>
    </row>
    <row r="435" spans="1:7" ht="12.6" customHeight="1" x14ac:dyDescent="0.25">
      <c r="A435" s="179" t="s">
        <v>447</v>
      </c>
      <c r="B435" s="179">
        <f t="shared" si="12"/>
        <v>17910.439999999999</v>
      </c>
      <c r="C435" s="179"/>
      <c r="D435" s="179">
        <f>D181</f>
        <v>17910.439999999999</v>
      </c>
    </row>
    <row r="436" spans="1:7" ht="12.6" customHeight="1" x14ac:dyDescent="0.25">
      <c r="A436" s="179" t="s">
        <v>475</v>
      </c>
      <c r="B436" s="179">
        <f t="shared" si="12"/>
        <v>20094306.020000003</v>
      </c>
      <c r="C436" s="179"/>
      <c r="D436" s="179">
        <f>D186</f>
        <v>20094306.020000003</v>
      </c>
    </row>
    <row r="437" spans="1:7" ht="12.6" customHeight="1" x14ac:dyDescent="0.25">
      <c r="A437" s="194" t="s">
        <v>449</v>
      </c>
      <c r="B437" s="194">
        <f t="shared" si="12"/>
        <v>11259180.200000001</v>
      </c>
      <c r="C437" s="194"/>
      <c r="D437" s="194">
        <f>D190</f>
        <v>11259180.200000001</v>
      </c>
    </row>
    <row r="438" spans="1:7" ht="12.6" customHeight="1" x14ac:dyDescent="0.25">
      <c r="A438" s="194" t="s">
        <v>476</v>
      </c>
      <c r="B438" s="194">
        <f>C386+C387+C388</f>
        <v>31371396.660000004</v>
      </c>
      <c r="C438" s="194">
        <f>CD69</f>
        <v>31371396.659999993</v>
      </c>
      <c r="D438" s="194">
        <f>D181+D186+D190</f>
        <v>31371396.660000004</v>
      </c>
    </row>
    <row r="439" spans="1:7" ht="12.6" customHeight="1" x14ac:dyDescent="0.25">
      <c r="A439" s="179" t="s">
        <v>451</v>
      </c>
      <c r="B439" s="194">
        <f>C389</f>
        <v>140909792.1708439</v>
      </c>
      <c r="C439" s="194">
        <f>SUM(C69:CC69)</f>
        <v>140909792.17084301</v>
      </c>
      <c r="D439" s="179"/>
    </row>
    <row r="440" spans="1:7" ht="12.6" customHeight="1" x14ac:dyDescent="0.25">
      <c r="A440" s="179" t="s">
        <v>477</v>
      </c>
      <c r="B440" s="194">
        <f>B438+B439</f>
        <v>172281188.8308439</v>
      </c>
      <c r="C440" s="194">
        <f>CE69</f>
        <v>172281188.830843</v>
      </c>
      <c r="D440" s="179"/>
    </row>
    <row r="441" spans="1:7" ht="12.6" customHeight="1" x14ac:dyDescent="0.25">
      <c r="A441" s="179" t="s">
        <v>478</v>
      </c>
      <c r="B441" s="179">
        <f>D390</f>
        <v>684109592.55084372</v>
      </c>
      <c r="C441" s="179">
        <f>SUM(C427:C437)+C440</f>
        <v>684109594.050843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2020640.24</v>
      </c>
      <c r="C444" s="179">
        <f>C363</f>
        <v>2020640.24</v>
      </c>
      <c r="D444" s="179"/>
    </row>
    <row r="445" spans="1:7" ht="12.6" customHeight="1" x14ac:dyDescent="0.25">
      <c r="A445" s="179" t="s">
        <v>343</v>
      </c>
      <c r="B445" s="179">
        <f>D229</f>
        <v>1323386169.3899996</v>
      </c>
      <c r="C445" s="179">
        <f>C364</f>
        <v>1323386169.3899992</v>
      </c>
      <c r="D445" s="179"/>
    </row>
    <row r="446" spans="1:7" ht="12.6" customHeight="1" x14ac:dyDescent="0.25">
      <c r="A446" s="179" t="s">
        <v>351</v>
      </c>
      <c r="B446" s="179">
        <f>D236</f>
        <v>41095368.109999999</v>
      </c>
      <c r="C446" s="179">
        <f>C365</f>
        <v>41095368.109999999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1366502177.7399995</v>
      </c>
      <c r="C448" s="179">
        <f>D367</f>
        <v>1366502177.7399991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3324</v>
      </c>
    </row>
    <row r="454" spans="1:7" ht="12.6" customHeight="1" x14ac:dyDescent="0.25">
      <c r="A454" s="179" t="s">
        <v>168</v>
      </c>
      <c r="B454" s="179">
        <f>C233</f>
        <v>13181740.82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27913627.289999999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32001539.639999997</v>
      </c>
      <c r="C458" s="194">
        <f>CE70</f>
        <v>32001539.639999997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847060288.76999998</v>
      </c>
      <c r="C463" s="194">
        <f>CE73</f>
        <v>847060288.76999986</v>
      </c>
      <c r="D463" s="194">
        <f>E141+E147+E153</f>
        <v>847060288.7700001</v>
      </c>
    </row>
    <row r="464" spans="1:7" ht="12.6" customHeight="1" x14ac:dyDescent="0.25">
      <c r="A464" s="179" t="s">
        <v>246</v>
      </c>
      <c r="B464" s="194">
        <f>C360</f>
        <v>1174277737.0500009</v>
      </c>
      <c r="C464" s="194">
        <f>CE74</f>
        <v>1174277737.0500004</v>
      </c>
      <c r="D464" s="194">
        <f>E142+E148+E154</f>
        <v>1174277737.05</v>
      </c>
    </row>
    <row r="465" spans="1:7" ht="12.6" customHeight="1" x14ac:dyDescent="0.25">
      <c r="A465" s="179" t="s">
        <v>247</v>
      </c>
      <c r="B465" s="194">
        <f>D361</f>
        <v>2021338025.8200009</v>
      </c>
      <c r="C465" s="194">
        <f>CE75</f>
        <v>2021338025.8200002</v>
      </c>
      <c r="D465" s="194">
        <f>D463+D464</f>
        <v>2021338025.8200002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9509108</v>
      </c>
      <c r="C468" s="179">
        <f>E195</f>
        <v>9509108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-7.5669959187507629E-10</v>
      </c>
      <c r="D469" s="179"/>
    </row>
    <row r="470" spans="1:7" ht="12.6" customHeight="1" x14ac:dyDescent="0.25">
      <c r="A470" s="179" t="s">
        <v>334</v>
      </c>
      <c r="B470" s="179">
        <f t="shared" si="14"/>
        <v>177269282.28</v>
      </c>
      <c r="C470" s="179">
        <f>E197</f>
        <v>177269282.28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22929482.02</v>
      </c>
      <c r="C472" s="179">
        <f>E199</f>
        <v>22929482.02</v>
      </c>
      <c r="D472" s="179"/>
    </row>
    <row r="473" spans="1:7" ht="12.6" customHeight="1" x14ac:dyDescent="0.25">
      <c r="A473" s="179" t="s">
        <v>495</v>
      </c>
      <c r="B473" s="179">
        <f t="shared" si="14"/>
        <v>94930490.450000003</v>
      </c>
      <c r="C473" s="179">
        <f>SUM(E200:E201)</f>
        <v>94930490.449999988</v>
      </c>
      <c r="D473" s="179"/>
    </row>
    <row r="474" spans="1:7" ht="12.6" customHeight="1" x14ac:dyDescent="0.25">
      <c r="A474" s="179" t="s">
        <v>339</v>
      </c>
      <c r="B474" s="179">
        <f t="shared" si="14"/>
        <v>4112919.75</v>
      </c>
      <c r="C474" s="179">
        <f>E202</f>
        <v>4112919.75</v>
      </c>
      <c r="D474" s="179"/>
    </row>
    <row r="475" spans="1:7" ht="12.6" customHeight="1" x14ac:dyDescent="0.25">
      <c r="A475" s="179" t="s">
        <v>340</v>
      </c>
      <c r="B475" s="179">
        <f t="shared" si="14"/>
        <v>27588515.959999997</v>
      </c>
      <c r="C475" s="179">
        <f>E203</f>
        <v>27588515.959999993</v>
      </c>
      <c r="D475" s="179"/>
    </row>
    <row r="476" spans="1:7" ht="12.6" customHeight="1" x14ac:dyDescent="0.25">
      <c r="A476" s="179" t="s">
        <v>203</v>
      </c>
      <c r="B476" s="179">
        <f>D275</f>
        <v>336339798.45999998</v>
      </c>
      <c r="C476" s="179">
        <f>E204</f>
        <v>336339798.45999998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89216523.960000008</v>
      </c>
      <c r="C478" s="179">
        <f>E217</f>
        <v>89216523.959999681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632200889.77999997</v>
      </c>
    </row>
    <row r="482" spans="1:12" ht="12.6" customHeight="1" x14ac:dyDescent="0.25">
      <c r="A482" s="180" t="s">
        <v>499</v>
      </c>
      <c r="C482" s="180">
        <f>D339</f>
        <v>632200889.77999997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Kadlec Regional Medical Center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26124865.140000001</v>
      </c>
      <c r="C496" s="240">
        <f>C71</f>
        <v>26384284.079999998</v>
      </c>
      <c r="D496" s="240">
        <f>'Prior Year'!C59</f>
        <v>24576.964286600578</v>
      </c>
      <c r="E496" s="180">
        <f>C59</f>
        <v>20479.369938181881</v>
      </c>
      <c r="F496" s="263">
        <f t="shared" ref="F496:G511" si="15">IF(B496=0,"",IF(D496=0,"",B496/D496))</f>
        <v>1062.9817757534579</v>
      </c>
      <c r="G496" s="264">
        <f t="shared" si="15"/>
        <v>1288.3347563739719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58560059.29999996</v>
      </c>
      <c r="C498" s="240">
        <f>E71</f>
        <v>59575155.230000004</v>
      </c>
      <c r="D498" s="240">
        <f>'Prior Year'!E59</f>
        <v>48604.864880020497</v>
      </c>
      <c r="E498" s="180">
        <f>E59</f>
        <v>54404.702113056475</v>
      </c>
      <c r="F498" s="263">
        <f t="shared" si="15"/>
        <v>1204.8188889024491</v>
      </c>
      <c r="G498" s="263">
        <f t="shared" si="15"/>
        <v>1095.0368794630838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1990482.53</v>
      </c>
      <c r="C500" s="240">
        <f>G71</f>
        <v>2127749.7999999998</v>
      </c>
      <c r="D500" s="240">
        <f>'Prior Year'!G59</f>
        <v>1922.730833378936</v>
      </c>
      <c r="E500" s="180">
        <f>G59</f>
        <v>1604.9291822609646</v>
      </c>
      <c r="F500" s="263">
        <f t="shared" si="15"/>
        <v>1035.2372237678217</v>
      </c>
      <c r="G500" s="263">
        <f t="shared" si="15"/>
        <v>1325.7593067143966</v>
      </c>
      <c r="H500" s="265">
        <f t="shared" si="16"/>
        <v>0.28063334304112297</v>
      </c>
      <c r="I500" s="267" t="s">
        <v>1279</v>
      </c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1188.29</v>
      </c>
      <c r="C503" s="240">
        <f>J71</f>
        <v>1043.6300000000001</v>
      </c>
      <c r="D503" s="240">
        <f>'Prior Year'!J59</f>
        <v>3538</v>
      </c>
      <c r="E503" s="180">
        <f>J59</f>
        <v>6613</v>
      </c>
      <c r="F503" s="263">
        <f t="shared" si="15"/>
        <v>0.3358648954211419</v>
      </c>
      <c r="G503" s="263">
        <f t="shared" si="15"/>
        <v>0.15781491002570697</v>
      </c>
      <c r="H503" s="265">
        <f t="shared" si="16"/>
        <v>-0.53012383200148849</v>
      </c>
      <c r="I503" s="267" t="s">
        <v>1280</v>
      </c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-1.233499323876508E-3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15245.890000000001</v>
      </c>
      <c r="C508" s="240">
        <f>O71</f>
        <v>15911.390000000001</v>
      </c>
      <c r="D508" s="240">
        <f>'Prior Year'!O59</f>
        <v>2835</v>
      </c>
      <c r="E508" s="180">
        <f>O59</f>
        <v>2832</v>
      </c>
      <c r="F508" s="263">
        <f t="shared" si="15"/>
        <v>5.377738977072311</v>
      </c>
      <c r="G508" s="263">
        <f t="shared" si="15"/>
        <v>5.6184286723163845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40538887.389999986</v>
      </c>
      <c r="C509" s="240">
        <f>P71</f>
        <v>41226991.490000002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5096177.9499999993</v>
      </c>
      <c r="C510" s="240">
        <f>Q71</f>
        <v>5542476.9000000004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4203968.1999999993</v>
      </c>
      <c r="C511" s="240">
        <f>R71</f>
        <v>4350071.7100000009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1018478.0499999999</v>
      </c>
      <c r="C513" s="240">
        <f>T71</f>
        <v>644762.79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13704099.85</v>
      </c>
      <c r="C514" s="240">
        <f>U71</f>
        <v>14016049.739999996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16373107.530000005</v>
      </c>
      <c r="C515" s="240">
        <f>V71</f>
        <v>18527568.760000017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2390705.65</v>
      </c>
      <c r="C516" s="240">
        <f>W71</f>
        <v>2251793.0499999998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2569676.7200000002</v>
      </c>
      <c r="C517" s="240">
        <f>X71</f>
        <v>2485091.7499999995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8785404.7800000031</v>
      </c>
      <c r="C518" s="240">
        <f>Y71</f>
        <v>7838596.5000000009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2993519.5799999996</v>
      </c>
      <c r="C520" s="240">
        <f>AA71</f>
        <v>3160716.9899999998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18848470.470000003</v>
      </c>
      <c r="C521" s="240">
        <f>AB71</f>
        <v>14470861.72000001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7645545.6500000004</v>
      </c>
      <c r="C522" s="240">
        <f>AC71</f>
        <v>7512307.6500000004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7772787.4699999997</v>
      </c>
      <c r="C524" s="240">
        <f>AE71</f>
        <v>8063405.1900000023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24433245.710000001</v>
      </c>
      <c r="C526" s="240">
        <f>AG71</f>
        <v>27996752.09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639978.03</v>
      </c>
      <c r="C527" s="240">
        <f>AH71</f>
        <v>481397.98000000004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135059994.30999997</v>
      </c>
      <c r="C529" s="240">
        <f>AJ71</f>
        <v>139852908.08999997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1352949.2100000002</v>
      </c>
      <c r="C530" s="240">
        <f>AK71</f>
        <v>1368112.73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1354957.5699999998</v>
      </c>
      <c r="C531" s="240">
        <f>AL71</f>
        <v>1318521.6399999999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5865274.5499999998</v>
      </c>
      <c r="C534" s="240">
        <f>AO71</f>
        <v>5936858.8100000005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1066385.42</v>
      </c>
      <c r="C541" s="240">
        <f>AV71</f>
        <v>1075332.5699999998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2501.0499999999997</v>
      </c>
      <c r="C543" s="240">
        <f>AX71</f>
        <v>1477.24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4723270.92</v>
      </c>
      <c r="C544" s="240">
        <f>AY71</f>
        <v>5063738.2299999995</v>
      </c>
      <c r="D544" s="240">
        <f>'Prior Year'!AY59</f>
        <v>273061</v>
      </c>
      <c r="E544" s="180">
        <f>AY59</f>
        <v>240588</v>
      </c>
      <c r="F544" s="263">
        <f t="shared" ref="F544:G550" si="19">IF(B544=0,"",IF(D544=0,"",B544/D544))</f>
        <v>17.29749367357477</v>
      </c>
      <c r="G544" s="263">
        <f t="shared" si="19"/>
        <v>21.047343300580245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2182.7999999999997</v>
      </c>
      <c r="C545" s="240">
        <f>AZ71</f>
        <v>18162.5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472953.82999999996</v>
      </c>
      <c r="C549" s="240">
        <f>BD71</f>
        <v>497742.09000000008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11194500.430000002</v>
      </c>
      <c r="C550" s="240">
        <f>BE71</f>
        <v>10378468.860000001</v>
      </c>
      <c r="D550" s="240">
        <f>'Prior Year'!BE59</f>
        <v>747374.97999999986</v>
      </c>
      <c r="E550" s="180">
        <f>BE59</f>
        <v>747374.97999999986</v>
      </c>
      <c r="F550" s="263">
        <f t="shared" si="19"/>
        <v>14.978425461874577</v>
      </c>
      <c r="G550" s="263">
        <f t="shared" si="19"/>
        <v>13.886561816666653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5387337.8399999999</v>
      </c>
      <c r="C551" s="240">
        <f>BF71</f>
        <v>4805094.5100000007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129350</v>
      </c>
      <c r="C552" s="240">
        <f>BG71</f>
        <v>127820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528700.23</v>
      </c>
      <c r="C553" s="240">
        <f>BH71</f>
        <v>1172721.8799999999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85983.02</v>
      </c>
      <c r="C555" s="240">
        <f>BJ71</f>
        <v>230739.79999999996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1803668.2999999998</v>
      </c>
      <c r="C556" s="240">
        <f>BK71</f>
        <v>1994811.5799999996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2148806.33</v>
      </c>
      <c r="C557" s="240">
        <f>BL71</f>
        <v>2008191.23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8308630.7999999998</v>
      </c>
      <c r="C559" s="240">
        <f>BN71</f>
        <v>7322382.6399999997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350780.56</v>
      </c>
      <c r="C560" s="240">
        <f>BO71</f>
        <v>415024.56999999995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404008.56</v>
      </c>
      <c r="C561" s="240">
        <f>BP71</f>
        <v>1155169.25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746896.86999999988</v>
      </c>
      <c r="C564" s="240">
        <f>BS71</f>
        <v>692848.12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75347</v>
      </c>
      <c r="C565" s="240">
        <f>BT71</f>
        <v>74456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1804401.7799999998</v>
      </c>
      <c r="C567" s="240">
        <f>BV71</f>
        <v>1729935.9899999998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32469359.340000004</v>
      </c>
      <c r="C568" s="240">
        <f>BW71</f>
        <v>32843048.629999995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15278347.909999996</v>
      </c>
      <c r="C570" s="240">
        <f>BY71</f>
        <v>14950918.770000003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2842598.7399999998</v>
      </c>
      <c r="C572" s="240">
        <f>CA71</f>
        <v>2707970.7100000004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1658201.1500000001</v>
      </c>
      <c r="C573" s="240">
        <f>CB71</f>
        <v>1925380.42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131701129.82600667</v>
      </c>
      <c r="C574" s="240">
        <f>CC71</f>
        <v>134395832.45084301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30814269.160000004</v>
      </c>
      <c r="C575" s="240">
        <f>CD71</f>
        <v>31371396.659999993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637557.16999999981</v>
      </c>
      <c r="E612" s="180">
        <f>SUM(C624:D647)+SUM(C668:D713)</f>
        <v>504222997.07861668</v>
      </c>
      <c r="F612" s="180">
        <f>CE64-(AX64+BD64+BE64+BG64+BJ64+BN64+BP64+BQ64+CB64+CC64+CD64)</f>
        <v>127760827.49999999</v>
      </c>
      <c r="G612" s="180">
        <f>CE77-(AX77+AY77+BD77+BE77+BG77+BJ77+BN77+BP77+BQ77+CB77+CC77+CD77)</f>
        <v>240588</v>
      </c>
      <c r="H612" s="197">
        <f>CE60-(AX60+AY60+AZ60+BD60+BE60+BG60+BJ60+BN60+BO60+BP60+BQ60+BR60+CB60+CC60+CD60)</f>
        <v>2733.4600000000009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2021338025.8200002</v>
      </c>
      <c r="L612" s="197">
        <f>CE80-(AW80+AX80+AY80+AZ80+BA80+BB80+BC80+BD80+BE80+BF80+BG80+BH80+BI80+BJ80+BK80+BL80+BM80+BN80+BO80+BP80+BQ80+BR80+BS80+BT80+BU80+BV80+BW80+BX80+BY80+BZ80+CA80+CB80+CC80+CD80)</f>
        <v>680.9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10378468.860000001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31371396.659999993</v>
      </c>
      <c r="D615" s="266">
        <f>SUM(C614:C615)</f>
        <v>41749865.519999996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1477.24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230739.79999999996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127820</v>
      </c>
      <c r="D618" s="180">
        <f>(D615/D612)*BG76</f>
        <v>358340.85138001601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7322382.6399999997</v>
      </c>
      <c r="D619" s="180">
        <f>(D615/D612)*BN76</f>
        <v>711858.14302467031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134395832.45084301</v>
      </c>
      <c r="D620" s="180">
        <f>(D615/D612)*CC76</f>
        <v>471520.97226258286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1155169.25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1925380.42</v>
      </c>
      <c r="D622" s="180">
        <f>(D615/D612)*CB76</f>
        <v>1184535.5647160681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147885057.33222634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497742.09000000008</v>
      </c>
      <c r="D624" s="180">
        <f>(D615/D612)*BD76</f>
        <v>777652.65033538709</v>
      </c>
      <c r="E624" s="180">
        <f>(E623/E612)*SUM(C624:D624)</f>
        <v>374064.30366822588</v>
      </c>
      <c r="F624" s="180">
        <f>SUM(C624:E624)</f>
        <v>1649459.0440036131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5063738.2299999995</v>
      </c>
      <c r="D625" s="180">
        <f>(D615/D612)*AY76</f>
        <v>1132913.7838990295</v>
      </c>
      <c r="E625" s="180">
        <f>(E623/E612)*SUM(C625:D625)</f>
        <v>1817434.4360585224</v>
      </c>
      <c r="F625" s="180">
        <f>(F624/F612)*AY64</f>
        <v>26694.5506499574</v>
      </c>
      <c r="G625" s="180">
        <f>SUM(C625:F625)</f>
        <v>8040781.0006075092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415024.56999999995</v>
      </c>
      <c r="D627" s="180">
        <f>(D615/D612)*BO76</f>
        <v>0</v>
      </c>
      <c r="E627" s="180">
        <f>(E623/E612)*SUM(C627:D627)</f>
        <v>121723.78626983381</v>
      </c>
      <c r="F627" s="180">
        <f>(F624/F612)*BO64</f>
        <v>845.37623945422797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18162.5</v>
      </c>
      <c r="D628" s="180">
        <f>(D615/D612)*AZ76</f>
        <v>0</v>
      </c>
      <c r="E628" s="180">
        <f>(E623/E612)*SUM(C628:D628)</f>
        <v>5326.9334587247613</v>
      </c>
      <c r="F628" s="180">
        <f>(F624/F612)*AZ64</f>
        <v>21.308559252616636</v>
      </c>
      <c r="G628" s="180">
        <f>(G625/G612)*AZ77</f>
        <v>0</v>
      </c>
      <c r="H628" s="180">
        <f>SUM(C626:G628)</f>
        <v>561104.47452726541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4805094.5100000007</v>
      </c>
      <c r="D629" s="180">
        <f>(D615/D612)*BF76</f>
        <v>650039.17619092658</v>
      </c>
      <c r="E629" s="180">
        <f>(E623/E612)*SUM(C629:D629)</f>
        <v>1599952.3278616376</v>
      </c>
      <c r="F629" s="180">
        <f>(F624/F612)*BF64</f>
        <v>7496.2878318679668</v>
      </c>
      <c r="G629" s="180">
        <f>(G625/G612)*BF77</f>
        <v>0</v>
      </c>
      <c r="H629" s="180">
        <f>(H628/H612)*BF60</f>
        <v>15541.189469192615</v>
      </c>
      <c r="I629" s="180">
        <f>SUM(C629:H629)</f>
        <v>7078123.4913536254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1994811.5799999996</v>
      </c>
      <c r="D635" s="180">
        <f>(D615/D612)*BK76</f>
        <v>33554.059304905946</v>
      </c>
      <c r="E635" s="180">
        <f>(E623/E612)*SUM(C635:D635)</f>
        <v>594905.37043583998</v>
      </c>
      <c r="F635" s="180">
        <f>(F624/F612)*BK64</f>
        <v>118.70205550264193</v>
      </c>
      <c r="G635" s="180">
        <f>(G625/G612)*BK77</f>
        <v>0</v>
      </c>
      <c r="H635" s="180">
        <f>(H628/H612)*BK60</f>
        <v>6369.6091563736218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1172721.8799999999</v>
      </c>
      <c r="D636" s="180">
        <f>(D615/D612)*BH76</f>
        <v>356792.80695775221</v>
      </c>
      <c r="E636" s="180">
        <f>(E623/E612)*SUM(C636:D636)</f>
        <v>448595.89602566714</v>
      </c>
      <c r="F636" s="180">
        <f>(F624/F612)*BH64</f>
        <v>0</v>
      </c>
      <c r="G636" s="180">
        <f>(G625/G612)*BH77</f>
        <v>0</v>
      </c>
      <c r="H636" s="180">
        <f>(H628/H612)*BH60</f>
        <v>1289.1120045770656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2008191.23</v>
      </c>
      <c r="D637" s="180">
        <f>(D615/D612)*BL76</f>
        <v>44014.491454331546</v>
      </c>
      <c r="E637" s="180">
        <f>(E623/E612)*SUM(C637:D637)</f>
        <v>601897.49879154668</v>
      </c>
      <c r="F637" s="180">
        <f>(F624/F612)*BL64</f>
        <v>65.1779984448645</v>
      </c>
      <c r="G637" s="180">
        <f>(G625/G612)*BL77</f>
        <v>0</v>
      </c>
      <c r="H637" s="180">
        <f>(H628/H612)*BL60</f>
        <v>9346.0620331837272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692848.12</v>
      </c>
      <c r="D639" s="180">
        <f>(D615/D612)*BS76</f>
        <v>108835.90485156086</v>
      </c>
      <c r="E639" s="180">
        <f>(E623/E612)*SUM(C639:D639)</f>
        <v>235128.28384346387</v>
      </c>
      <c r="F639" s="180">
        <f>(F624/F612)*BS64</f>
        <v>247.89817104678963</v>
      </c>
      <c r="G639" s="180">
        <f>(G625/G612)*BS77</f>
        <v>0</v>
      </c>
      <c r="H639" s="180">
        <f>(H628/H612)*BS60</f>
        <v>1467.6991771856717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74456</v>
      </c>
      <c r="D640" s="180">
        <f>(D615/D612)*BT76</f>
        <v>208734.53801316553</v>
      </c>
      <c r="E640" s="180">
        <f>(E623/E612)*SUM(C640:D640)</f>
        <v>83057.792271801678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1729935.9899999998</v>
      </c>
      <c r="D642" s="180">
        <f>(D615/D612)*BV76</f>
        <v>60299.080579905334</v>
      </c>
      <c r="E642" s="180">
        <f>(E623/E612)*SUM(C642:D642)</f>
        <v>525063.35011449864</v>
      </c>
      <c r="F642" s="180">
        <f>(F624/F612)*BV64</f>
        <v>79.056810182397143</v>
      </c>
      <c r="G642" s="180">
        <f>(G625/G612)*BV77</f>
        <v>0</v>
      </c>
      <c r="H642" s="180">
        <f>(H628/H612)*BV60</f>
        <v>6098.6493082778061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32843048.629999995</v>
      </c>
      <c r="D643" s="180">
        <f>(D615/D612)*BW76</f>
        <v>188771.05144077356</v>
      </c>
      <c r="E643" s="180">
        <f>(E623/E612)*SUM(C643:D643)</f>
        <v>9688000.3008192666</v>
      </c>
      <c r="F643" s="180">
        <f>(F624/F612)*BW64</f>
        <v>102835.9951970791</v>
      </c>
      <c r="G643" s="180">
        <f>(G625/G612)*BW77</f>
        <v>0</v>
      </c>
      <c r="H643" s="180">
        <f>(H628/H612)*BW60</f>
        <v>31743.356749649269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14950918.770000003</v>
      </c>
      <c r="D645" s="180">
        <f>(D615/D612)*BY76</f>
        <v>808309.69249812071</v>
      </c>
      <c r="E645" s="180">
        <f>(E623/E612)*SUM(C645:D645)</f>
        <v>4622070.826184107</v>
      </c>
      <c r="F645" s="180">
        <f>(F624/F612)*BY64</f>
        <v>404.87605274316456</v>
      </c>
      <c r="G645" s="180">
        <f>(G625/G612)*BY77</f>
        <v>0</v>
      </c>
      <c r="H645" s="180">
        <f>(H628/H612)*BY60</f>
        <v>25683.70923768829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2707970.7100000004</v>
      </c>
      <c r="D647" s="180">
        <f>(D615/D612)*CA76</f>
        <v>0</v>
      </c>
      <c r="E647" s="180">
        <f>(E623/E612)*SUM(C647:D647)</f>
        <v>794228.75597223127</v>
      </c>
      <c r="F647" s="180">
        <f>(F624/F612)*CA64</f>
        <v>118.19789959719945</v>
      </c>
      <c r="G647" s="180">
        <f>(G625/G612)*CA77</f>
        <v>0</v>
      </c>
      <c r="H647" s="180">
        <f>(H628/H612)*CA60</f>
        <v>6137.6511045946272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255883332.13084298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26384284.079999998</v>
      </c>
      <c r="D668" s="180">
        <f>(D615/D612)*C76</f>
        <v>5913493.0219446952</v>
      </c>
      <c r="E668" s="180">
        <f>(E623/E612)*SUM(C668:D668)</f>
        <v>9472710.776973635</v>
      </c>
      <c r="F668" s="180">
        <f>(F624/F612)*C64</f>
        <v>29910.181601412034</v>
      </c>
      <c r="G668" s="180">
        <f>(G625/G612)*C77</f>
        <v>2152860.263611048</v>
      </c>
      <c r="H668" s="180">
        <f>(H628/H612)*C60</f>
        <v>37263.137291540566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59575155.230000004</v>
      </c>
      <c r="D670" s="180">
        <f>(D615/D612)*E76</f>
        <v>15052966.554839384</v>
      </c>
      <c r="E670" s="180">
        <f>(E623/E612)*SUM(C670:D670)</f>
        <v>21887903.036335703</v>
      </c>
      <c r="F670" s="180">
        <f>(F624/F612)*E64</f>
        <v>47802.481673253031</v>
      </c>
      <c r="G670" s="180">
        <f>(G625/G612)*E77</f>
        <v>5719205.3118013805</v>
      </c>
      <c r="H670" s="180">
        <f>(H628/H612)*E60</f>
        <v>92553.315385940659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2127749.7999999998</v>
      </c>
      <c r="D672" s="180">
        <f>(D615/D612)*G76</f>
        <v>981859.61680221942</v>
      </c>
      <c r="E672" s="180">
        <f>(E623/E612)*SUM(C672:D672)</f>
        <v>912026.56274903414</v>
      </c>
      <c r="F672" s="180">
        <f>(F624/F612)*G64</f>
        <v>747.76829942470476</v>
      </c>
      <c r="G672" s="180">
        <f>(G625/G612)*G77</f>
        <v>168719.50240456578</v>
      </c>
      <c r="H672" s="180">
        <f>(H628/H612)*G60</f>
        <v>3298.730877954371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1043.6300000000001</v>
      </c>
      <c r="D675" s="180">
        <f>(D615/D612)*J76</f>
        <v>0</v>
      </c>
      <c r="E675" s="180">
        <f>(E623/E612)*SUM(C675:D675)</f>
        <v>306.08933602361589</v>
      </c>
      <c r="F675" s="180">
        <f>(F624/F612)*J64</f>
        <v>0</v>
      </c>
      <c r="G675" s="180">
        <f>(G625/G612)*J77</f>
        <v>0</v>
      </c>
      <c r="H675" s="180">
        <f>(H628/H612)*J60</f>
        <v>2.0527261219380026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-4.0772094843333351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15911.390000000001</v>
      </c>
      <c r="D680" s="180">
        <f>(D615/D612)*O76</f>
        <v>0</v>
      </c>
      <c r="E680" s="180">
        <f>(E623/E612)*SUM(C680:D680)</f>
        <v>4666.6987345254556</v>
      </c>
      <c r="F680" s="180">
        <f>(F624/F612)*O64</f>
        <v>4.1885608297746213</v>
      </c>
      <c r="G680" s="180">
        <f>(G625/G612)*O77</f>
        <v>0</v>
      </c>
      <c r="H680" s="180">
        <f>(H628/H612)*O60</f>
        <v>0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41226991.490000002</v>
      </c>
      <c r="D681" s="180">
        <f>(D615/D612)*P76</f>
        <v>3225178.9854115946</v>
      </c>
      <c r="E681" s="180">
        <f>(E623/E612)*SUM(C681:D681)</f>
        <v>13037508.835149731</v>
      </c>
      <c r="F681" s="180">
        <f>(F624/F612)*P64</f>
        <v>338385.49040187366</v>
      </c>
      <c r="G681" s="180">
        <f>(G625/G612)*P77</f>
        <v>0</v>
      </c>
      <c r="H681" s="180">
        <f>(H628/H612)*P60</f>
        <v>29655.734283638321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5542476.9000000004</v>
      </c>
      <c r="D682" s="180">
        <f>(D615/D612)*Q76</f>
        <v>826535.23072166007</v>
      </c>
      <c r="E682" s="180">
        <f>(E623/E612)*SUM(C682:D682)</f>
        <v>1867986.4455975278</v>
      </c>
      <c r="F682" s="180">
        <f>(F624/F612)*Q64</f>
        <v>8158.247505134108</v>
      </c>
      <c r="G682" s="180">
        <f>(G625/G612)*Q77</f>
        <v>0</v>
      </c>
      <c r="H682" s="180">
        <f>(H628/H612)*Q60</f>
        <v>10752.179426711258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4350071.7100000009</v>
      </c>
      <c r="D683" s="180">
        <f>(D615/D612)*R76</f>
        <v>0</v>
      </c>
      <c r="E683" s="180">
        <f>(E623/E612)*SUM(C683:D683)</f>
        <v>1275845.4254563546</v>
      </c>
      <c r="F683" s="180">
        <f>(F624/F612)*R64</f>
        <v>12563.500740118723</v>
      </c>
      <c r="G683" s="180">
        <f>(G625/G612)*R77</f>
        <v>0</v>
      </c>
      <c r="H683" s="180">
        <f>(H628/H612)*R60</f>
        <v>1243.9520298944294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644762.79</v>
      </c>
      <c r="D685" s="180">
        <f>(D615/D612)*T76</f>
        <v>626988.76854977349</v>
      </c>
      <c r="E685" s="180">
        <f>(E623/E612)*SUM(C685:D685)</f>
        <v>372995.78408391745</v>
      </c>
      <c r="F685" s="180">
        <f>(F624/F612)*T64</f>
        <v>157.14003785955953</v>
      </c>
      <c r="G685" s="180">
        <f>(G625/G612)*T77</f>
        <v>0</v>
      </c>
      <c r="H685" s="180">
        <f>(H628/H612)*T60</f>
        <v>851.88134060427092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14016049.739999996</v>
      </c>
      <c r="D686" s="180">
        <f>(D615/D612)*U76</f>
        <v>860412.78154289338</v>
      </c>
      <c r="E686" s="180">
        <f>(E623/E612)*SUM(C686:D686)</f>
        <v>4363161.7868394637</v>
      </c>
      <c r="F686" s="180">
        <f>(F624/F612)*U64</f>
        <v>64185.858612731805</v>
      </c>
      <c r="G686" s="180">
        <f>(G625/G612)*U77</f>
        <v>0</v>
      </c>
      <c r="H686" s="180">
        <f>(H628/H612)*U60</f>
        <v>12242.458591238248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18527568.760000017</v>
      </c>
      <c r="D687" s="180">
        <f>(D615/D612)*V76</f>
        <v>969130.81499174354</v>
      </c>
      <c r="E687" s="180">
        <f>(E623/E612)*SUM(C687:D687)</f>
        <v>5718244.8066471266</v>
      </c>
      <c r="F687" s="180">
        <f>(F624/F612)*V64</f>
        <v>133616.35944507169</v>
      </c>
      <c r="G687" s="180">
        <f>(G625/G612)*V77</f>
        <v>0</v>
      </c>
      <c r="H687" s="180">
        <f>(H628/H612)*V60</f>
        <v>9758.6599836932619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2251793.0499999998</v>
      </c>
      <c r="D688" s="180">
        <f>(D615/D612)*W76</f>
        <v>301022.60760643258</v>
      </c>
      <c r="E688" s="180">
        <f>(E623/E612)*SUM(C688:D688)</f>
        <v>748722.87077550765</v>
      </c>
      <c r="F688" s="180">
        <f>(F624/F612)*W64</f>
        <v>3765.5603399544925</v>
      </c>
      <c r="G688" s="180">
        <f>(G625/G612)*W77</f>
        <v>0</v>
      </c>
      <c r="H688" s="180">
        <f>(H628/H612)*W60</f>
        <v>2633.6476144464573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2485091.7499999995</v>
      </c>
      <c r="D689" s="180">
        <f>(D615/D612)*X76</f>
        <v>242051.54483039823</v>
      </c>
      <c r="E689" s="180">
        <f>(E623/E612)*SUM(C689:D689)</f>
        <v>799851.94020475878</v>
      </c>
      <c r="F689" s="180">
        <f>(F624/F612)*X64</f>
        <v>6134.6146315685055</v>
      </c>
      <c r="G689" s="180">
        <f>(G625/G612)*X77</f>
        <v>0</v>
      </c>
      <c r="H689" s="180">
        <f>(H628/H612)*X60</f>
        <v>3345.9435787589441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7838596.5000000009</v>
      </c>
      <c r="D690" s="180">
        <f>(D615/D612)*Y76</f>
        <v>942180.17360312736</v>
      </c>
      <c r="E690" s="180">
        <f>(E623/E612)*SUM(C690:D690)</f>
        <v>2575340.016859266</v>
      </c>
      <c r="F690" s="180">
        <f>(F624/F612)*Y64</f>
        <v>7632.7529589214901</v>
      </c>
      <c r="G690" s="180">
        <f>(G625/G612)*Y77</f>
        <v>0</v>
      </c>
      <c r="H690" s="180">
        <f>(H628/H612)*Y60</f>
        <v>11897.600602752662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3160716.9899999998</v>
      </c>
      <c r="D692" s="180">
        <f>(D615/D612)*AA76</f>
        <v>196826.90697490613</v>
      </c>
      <c r="E692" s="180">
        <f>(E623/E612)*SUM(C692:D692)</f>
        <v>984744.0013177013</v>
      </c>
      <c r="F692" s="180">
        <f>(F624/F612)*AA64</f>
        <v>25059.33846441282</v>
      </c>
      <c r="G692" s="180">
        <f>(G625/G612)*AA77</f>
        <v>0</v>
      </c>
      <c r="H692" s="180">
        <f>(H628/H612)*AA60</f>
        <v>1500.5427951366798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14470861.72000001</v>
      </c>
      <c r="D693" s="180">
        <f>(D615/D612)*AB76</f>
        <v>513785.72822779062</v>
      </c>
      <c r="E693" s="180">
        <f>(E623/E612)*SUM(C693:D693)</f>
        <v>4394891.6646474488</v>
      </c>
      <c r="F693" s="180">
        <f>(F624/F612)*AB64</f>
        <v>292565.83867030923</v>
      </c>
      <c r="G693" s="180">
        <f>(G625/G612)*AB77</f>
        <v>0</v>
      </c>
      <c r="H693" s="180">
        <f>(H628/H612)*AB60</f>
        <v>9951.6162391554353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7512307.6500000004</v>
      </c>
      <c r="D694" s="180">
        <f>(D615/D612)*AC76</f>
        <v>83547.250241161615</v>
      </c>
      <c r="E694" s="180">
        <f>(E623/E612)*SUM(C694:D694)</f>
        <v>2227810.7978369212</v>
      </c>
      <c r="F694" s="180">
        <f>(F624/F612)*AC64</f>
        <v>24041.767226757514</v>
      </c>
      <c r="G694" s="180">
        <f>(G625/G612)*AC77</f>
        <v>0</v>
      </c>
      <c r="H694" s="180">
        <f>(H628/H612)*AC60</f>
        <v>9567.7564543530298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8063405.1900000023</v>
      </c>
      <c r="D696" s="180">
        <f>(D615/D612)*AE76</f>
        <v>42954.958512189907</v>
      </c>
      <c r="E696" s="180">
        <f>(E623/E612)*SUM(C696:D696)</f>
        <v>2377538.3952419888</v>
      </c>
      <c r="F696" s="180">
        <f>(F624/F612)*AE64</f>
        <v>4877.3134522711516</v>
      </c>
      <c r="G696" s="180">
        <f>(G625/G612)*AE77</f>
        <v>0</v>
      </c>
      <c r="H696" s="180">
        <f>(H628/H612)*AE60</f>
        <v>15555.558552046185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27996752.09</v>
      </c>
      <c r="D698" s="180">
        <f>(D615/D612)*AG76</f>
        <v>1403181.7780149286</v>
      </c>
      <c r="E698" s="180">
        <f>(E623/E612)*SUM(C698:D698)</f>
        <v>8622793.7456751</v>
      </c>
      <c r="F698" s="180">
        <f>(F624/F612)*AG64</f>
        <v>25559.879552647486</v>
      </c>
      <c r="G698" s="180">
        <f>(G625/G612)*AG77</f>
        <v>0</v>
      </c>
      <c r="H698" s="180">
        <f>(H628/H612)*AG60</f>
        <v>31800.833081063538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481397.98000000004</v>
      </c>
      <c r="D699" s="180">
        <f>(D615/D612)*AH76</f>
        <v>0</v>
      </c>
      <c r="E699" s="180">
        <f>(E623/E612)*SUM(C699:D699)</f>
        <v>141190.64041979428</v>
      </c>
      <c r="F699" s="180">
        <f>(F624/F612)*AH64</f>
        <v>0</v>
      </c>
      <c r="G699" s="180">
        <f>(G625/G612)*AH77</f>
        <v>0</v>
      </c>
      <c r="H699" s="180">
        <f>(H628/H612)*AH60</f>
        <v>1383.5374061862137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139852908.08999997</v>
      </c>
      <c r="D701" s="180">
        <f>(D615/D612)*AJ76</f>
        <v>15280.062838030355</v>
      </c>
      <c r="E701" s="180">
        <f>(E623/E612)*SUM(C701:D701)</f>
        <v>41022355.473231271</v>
      </c>
      <c r="F701" s="180">
        <f>(F624/F612)*AJ64</f>
        <v>479033.40818533348</v>
      </c>
      <c r="G701" s="180">
        <f>(G625/G612)*AJ77</f>
        <v>0</v>
      </c>
      <c r="H701" s="180">
        <f>(H628/H612)*AJ60</f>
        <v>154118.67723510525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1368112.73</v>
      </c>
      <c r="D702" s="180">
        <f>(D615/D612)*AK76</f>
        <v>0</v>
      </c>
      <c r="E702" s="180">
        <f>(E623/E612)*SUM(C702:D702)</f>
        <v>401257.83767346322</v>
      </c>
      <c r="F702" s="180">
        <f>(F624/F612)*AK64</f>
        <v>76.268395522795004</v>
      </c>
      <c r="G702" s="180">
        <f>(G625/G612)*AK77</f>
        <v>0</v>
      </c>
      <c r="H702" s="180">
        <f>(H628/H612)*AK60</f>
        <v>2553.5912956908755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1318521.6399999999</v>
      </c>
      <c r="D703" s="180">
        <f>(D615/D612)*AL76</f>
        <v>11238.383407314519</v>
      </c>
      <c r="E703" s="180">
        <f>(E623/E612)*SUM(C703:D703)</f>
        <v>390009.25867931428</v>
      </c>
      <c r="F703" s="180">
        <f>(F624/F612)*AL64</f>
        <v>83.310052730129925</v>
      </c>
      <c r="G703" s="180">
        <f>(G625/G612)*AL77</f>
        <v>0</v>
      </c>
      <c r="H703" s="180">
        <f>(H628/H612)*AL60</f>
        <v>2510.4840471301768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5936858.8100000005</v>
      </c>
      <c r="D706" s="180">
        <f>(D615/D612)*AO76</f>
        <v>2445057.5840305523</v>
      </c>
      <c r="E706" s="180">
        <f>(E623/E612)*SUM(C706:D706)</f>
        <v>2458357.1032399149</v>
      </c>
      <c r="F706" s="180">
        <f>(F624/F612)*AO64</f>
        <v>4777.8049542175522</v>
      </c>
      <c r="G706" s="180">
        <f>(G625/G612)*AO77</f>
        <v>0</v>
      </c>
      <c r="H706" s="180">
        <f>(H628/H612)*AO60</f>
        <v>11306.415479634516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1075332.5699999998</v>
      </c>
      <c r="D713" s="180">
        <f>(D615/D612)*AV76</f>
        <v>0</v>
      </c>
      <c r="E713" s="180">
        <f>(E623/E612)*SUM(C713:D713)</f>
        <v>315387.47674546379</v>
      </c>
      <c r="F713" s="180">
        <f>(F624/F612)*AV64</f>
        <v>1392.5427761291451</v>
      </c>
      <c r="G713" s="180">
        <f>(G625/G612)*AV77</f>
        <v>0</v>
      </c>
      <c r="H713" s="180">
        <f>(H628/H612)*AV60</f>
        <v>1679.129967745286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15" ht="12.6" customHeight="1" x14ac:dyDescent="0.25">
      <c r="C715" s="180">
        <f>SUM(C614:C647)+SUM(C668:C713)</f>
        <v>652108054.41084301</v>
      </c>
      <c r="D715" s="180">
        <f>SUM(D616:D647)+SUM(D668:D713)</f>
        <v>41749865.519999988</v>
      </c>
      <c r="E715" s="180">
        <f>SUM(E624:E647)+SUM(E668:E713)</f>
        <v>147885057.33222631</v>
      </c>
      <c r="F715" s="180">
        <f>SUM(F625:F648)+SUM(F668:F713)</f>
        <v>1649459.0440036135</v>
      </c>
      <c r="G715" s="180">
        <f>SUM(G626:G647)+SUM(G668:G713)</f>
        <v>8040781.0006075092</v>
      </c>
      <c r="H715" s="180">
        <f>SUM(H629:H647)+SUM(H668:H713)</f>
        <v>561104.47452726529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15" ht="12.6" customHeight="1" x14ac:dyDescent="0.25">
      <c r="C716" s="180">
        <f>CE71</f>
        <v>652108054.41084301</v>
      </c>
      <c r="D716" s="180">
        <f>D615</f>
        <v>41749865.519999996</v>
      </c>
      <c r="E716" s="180">
        <f>E623</f>
        <v>147885057.33222634</v>
      </c>
      <c r="F716" s="180">
        <f>F624</f>
        <v>1649459.0440036131</v>
      </c>
      <c r="G716" s="180">
        <f>G625</f>
        <v>8040781.0006075092</v>
      </c>
      <c r="H716" s="180">
        <f>H628</f>
        <v>561104.47452726541</v>
      </c>
      <c r="I716" s="180">
        <f>I629</f>
        <v>7078123.4913536254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255883332.13084298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0" transitionEvaluation="1" transitionEntry="1" codeName="Sheet10">
    <pageSetUpPr autoPageBreaks="0" fitToPage="1"/>
  </sheetPr>
  <dimension ref="A1:CF817"/>
  <sheetViews>
    <sheetView showGridLines="0" topLeftCell="A40" zoomScale="75" workbookViewId="0">
      <selection activeCell="D75" sqref="D7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22887843.420000006</v>
      </c>
      <c r="C48" s="245">
        <f>ROUND(((B48/CE61)*C61),0)</f>
        <v>1580613</v>
      </c>
      <c r="D48" s="245">
        <f>ROUND(((B48/CE61)*D61),0)</f>
        <v>0</v>
      </c>
      <c r="E48" s="195">
        <f>ROUND(((B48/CE61)*E61),0)</f>
        <v>3581628</v>
      </c>
      <c r="F48" s="195">
        <f>ROUND(((B48/CE61)*F61),0)</f>
        <v>0</v>
      </c>
      <c r="G48" s="195">
        <f>ROUND(((B48/CE61)*G61),0)</f>
        <v>105480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92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613</v>
      </c>
      <c r="P48" s="195">
        <f>ROUND(((B48/CE61)*P61),0)</f>
        <v>901006</v>
      </c>
      <c r="Q48" s="195">
        <f>ROUND(((B48/CE61)*Q61),0)</f>
        <v>323612</v>
      </c>
      <c r="R48" s="195">
        <f>ROUND(((B48/CE61)*R61),0)</f>
        <v>23078</v>
      </c>
      <c r="S48" s="195">
        <f>ROUND(((B48/CE61)*S61),0)</f>
        <v>0</v>
      </c>
      <c r="T48" s="195">
        <f>ROUND(((B48/CE61)*T61),0)</f>
        <v>59187</v>
      </c>
      <c r="U48" s="195">
        <f>ROUND(((B48/CE61)*U61),0)</f>
        <v>334411</v>
      </c>
      <c r="V48" s="195">
        <f>ROUND(((B48/CE61)*V61),0)</f>
        <v>402225</v>
      </c>
      <c r="W48" s="195">
        <f>ROUND(((B48/CE61)*W61),0)</f>
        <v>110408</v>
      </c>
      <c r="X48" s="195">
        <f>ROUND(((B48/CE61)*X61),0)</f>
        <v>105284</v>
      </c>
      <c r="Y48" s="195">
        <f>ROUND(((B48/CE61)*Y61),0)</f>
        <v>406444</v>
      </c>
      <c r="Z48" s="195">
        <f>ROUND(((B48/CE61)*Z61),0)</f>
        <v>0</v>
      </c>
      <c r="AA48" s="195">
        <f>ROUND(((B48/CE61)*AA61),0)</f>
        <v>63124</v>
      </c>
      <c r="AB48" s="195">
        <f>ROUND(((B48/CE61)*AB61),0)</f>
        <v>411950</v>
      </c>
      <c r="AC48" s="195">
        <f>ROUND(((B48/CE61)*AC61),0)</f>
        <v>338693</v>
      </c>
      <c r="AD48" s="195">
        <f>ROUND(((B48/CE61)*AD61),0)</f>
        <v>0</v>
      </c>
      <c r="AE48" s="195">
        <f>ROUND(((B48/CE61)*AE61),0)</f>
        <v>483770</v>
      </c>
      <c r="AF48" s="195">
        <f>ROUND(((B48/CE61)*AF61),0)</f>
        <v>0</v>
      </c>
      <c r="AG48" s="195">
        <f>ROUND(((B48/CE61)*AG61),0)</f>
        <v>1368637</v>
      </c>
      <c r="AH48" s="195">
        <f>ROUND(((B48/CE61)*AH61),0)</f>
        <v>11639</v>
      </c>
      <c r="AI48" s="195">
        <f>ROUND(((B48/CE61)*AI61),0)</f>
        <v>0</v>
      </c>
      <c r="AJ48" s="195">
        <f>ROUND(((B48/CE61)*AJ61),0)</f>
        <v>6710147</v>
      </c>
      <c r="AK48" s="195">
        <f>ROUND(((B48/CE61)*AK61),0)</f>
        <v>99737</v>
      </c>
      <c r="AL48" s="195">
        <f>ROUND(((B48/CE61)*AL61),0)</f>
        <v>99807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348977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67712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331032</v>
      </c>
      <c r="AZ48" s="195">
        <f>ROUND(((B48/CE61)*AZ61),0)</f>
        <v>-5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223</v>
      </c>
      <c r="BE48" s="195">
        <f>ROUND(((B48/CE61)*BE61),0)</f>
        <v>204762</v>
      </c>
      <c r="BF48" s="195">
        <f>ROUND(((B48/CE61)*BF61),0)</f>
        <v>249511</v>
      </c>
      <c r="BG48" s="195">
        <f>ROUND(((B48/CE61)*BG61),0)</f>
        <v>0</v>
      </c>
      <c r="BH48" s="195">
        <f>ROUND(((B48/CE61)*BH61),0)</f>
        <v>22241</v>
      </c>
      <c r="BI48" s="195">
        <f>ROUND(((B48/CE61)*BI61),0)</f>
        <v>0</v>
      </c>
      <c r="BJ48" s="195">
        <f>ROUND(((B48/CE61)*BJ61),0)</f>
        <v>6595</v>
      </c>
      <c r="BK48" s="195">
        <f>ROUND(((B48/CE61)*BK61),0)</f>
        <v>113714</v>
      </c>
      <c r="BL48" s="195">
        <f>ROUND(((B48/CE61)*BL61),0)</f>
        <v>162465</v>
      </c>
      <c r="BM48" s="195">
        <f>ROUND(((B48/CE61)*BM61),0)</f>
        <v>0</v>
      </c>
      <c r="BN48" s="195">
        <f>ROUND(((B48/CE61)*BN61),0)</f>
        <v>487259</v>
      </c>
      <c r="BO48" s="195">
        <f>ROUND(((B48/CE61)*BO61),0)</f>
        <v>18867</v>
      </c>
      <c r="BP48" s="195">
        <f>ROUND(((B48/CE61)*BP61),0)</f>
        <v>5527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46738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126465</v>
      </c>
      <c r="BW48" s="195">
        <f>ROUND(((B48/CE61)*BW61),0)</f>
        <v>1607965</v>
      </c>
      <c r="BX48" s="195">
        <f>ROUND(((B48/CE61)*BX61),0)</f>
        <v>0</v>
      </c>
      <c r="BY48" s="195">
        <f>ROUND(((B48/CE61)*BY61),0)</f>
        <v>1003593</v>
      </c>
      <c r="BZ48" s="195">
        <f>ROUND(((B48/CE61)*BZ61),0)</f>
        <v>0</v>
      </c>
      <c r="CA48" s="195">
        <f>ROUND(((B48/CE61)*CA61),0)</f>
        <v>206186</v>
      </c>
      <c r="CB48" s="195">
        <f>ROUND(((B48/CE61)*CB61),0)</f>
        <v>83844</v>
      </c>
      <c r="CC48" s="195">
        <f>ROUND(((B48/CE61)*CC61),0)</f>
        <v>272585</v>
      </c>
      <c r="CD48" s="195"/>
      <c r="CE48" s="195">
        <f>SUM(C48:CD48)</f>
        <v>22887841</v>
      </c>
    </row>
    <row r="49" spans="1:84" ht="12.6" customHeight="1" x14ac:dyDescent="0.25">
      <c r="A49" s="175" t="s">
        <v>206</v>
      </c>
      <c r="B49" s="195">
        <f>B47+B48</f>
        <v>22887843.420000006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17666247.20999999</v>
      </c>
      <c r="C52" s="195">
        <f>ROUND((B52/(CE76+CF76)*C76),0)</f>
        <v>2134587</v>
      </c>
      <c r="D52" s="195">
        <f>ROUND((B52/(CE76+CF76)*D76),0)</f>
        <v>0</v>
      </c>
      <c r="E52" s="195">
        <f>ROUND((B52/(CE76+CF76)*E76),0)</f>
        <v>5433653</v>
      </c>
      <c r="F52" s="195">
        <f>ROUND((B52/(CE76+CF76)*F76),0)</f>
        <v>0</v>
      </c>
      <c r="G52" s="195">
        <f>ROUND((B52/(CE76+CF76)*G76),0)</f>
        <v>354421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1164189</v>
      </c>
      <c r="Q52" s="195">
        <f>ROUND((B52/(CE76+CF76)*Q76),0)</f>
        <v>298354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226323</v>
      </c>
      <c r="U52" s="195">
        <f>ROUND((B52/(CE76+CF76)*U76),0)</f>
        <v>310582</v>
      </c>
      <c r="V52" s="195">
        <f>ROUND((B52/(CE76+CF76)*V76),0)</f>
        <v>349826</v>
      </c>
      <c r="W52" s="195">
        <f>ROUND((B52/(CE76+CF76)*W76),0)</f>
        <v>108660</v>
      </c>
      <c r="X52" s="195">
        <f>ROUND((B52/(CE76+CF76)*X76),0)</f>
        <v>87373</v>
      </c>
      <c r="Y52" s="195">
        <f>ROUND((B52/(CE76+CF76)*Y76),0)</f>
        <v>340098</v>
      </c>
      <c r="Z52" s="195">
        <f>ROUND((B52/(CE76+CF76)*Z76),0)</f>
        <v>0</v>
      </c>
      <c r="AA52" s="195">
        <f>ROUND((B52/(CE76+CF76)*AA76),0)</f>
        <v>71048</v>
      </c>
      <c r="AB52" s="195">
        <f>ROUND((B52/(CE76+CF76)*AB76),0)</f>
        <v>185461</v>
      </c>
      <c r="AC52" s="195">
        <f>ROUND((B52/(CE76+CF76)*AC76),0)</f>
        <v>30158</v>
      </c>
      <c r="AD52" s="195">
        <f>ROUND((B52/(CE76+CF76)*AD76),0)</f>
        <v>0</v>
      </c>
      <c r="AE52" s="195">
        <f>ROUND((B52/(CE76+CF76)*AE76),0)</f>
        <v>15505</v>
      </c>
      <c r="AF52" s="195">
        <f>ROUND((B52/(CE76+CF76)*AF76),0)</f>
        <v>0</v>
      </c>
      <c r="AG52" s="195">
        <f>ROUND((B52/(CE76+CF76)*AG76),0)</f>
        <v>506505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5516</v>
      </c>
      <c r="AK52" s="195">
        <f>ROUND((B52/(CE76+CF76)*AK76),0)</f>
        <v>0</v>
      </c>
      <c r="AL52" s="195">
        <f>ROUND((B52/(CE76+CF76)*AL76),0)</f>
        <v>4057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882590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408947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280708</v>
      </c>
      <c r="BE52" s="195">
        <f>ROUND((B52/(CE76+CF76)*BE76),0)</f>
        <v>2595844</v>
      </c>
      <c r="BF52" s="195">
        <f>ROUND((B52/(CE76+CF76)*BF76),0)</f>
        <v>234644</v>
      </c>
      <c r="BG52" s="195">
        <f>ROUND((B52/(CE76+CF76)*BG76),0)</f>
        <v>129350</v>
      </c>
      <c r="BH52" s="195">
        <f>ROUND((B52/(CE76+CF76)*BH76),0)</f>
        <v>128791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12112</v>
      </c>
      <c r="BL52" s="195">
        <f>ROUND((B52/(CE76+CF76)*BL76),0)</f>
        <v>15888</v>
      </c>
      <c r="BM52" s="195">
        <f>ROUND((B52/(CE76+CF76)*BM76),0)</f>
        <v>0</v>
      </c>
      <c r="BN52" s="195">
        <f>ROUND((B52/(CE76+CF76)*BN76),0)</f>
        <v>256959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39286</v>
      </c>
      <c r="BT52" s="195">
        <f>ROUND((B52/(CE76+CF76)*BT76),0)</f>
        <v>75347</v>
      </c>
      <c r="BU52" s="195">
        <f>ROUND((B52/(CE76+CF76)*BU76),0)</f>
        <v>0</v>
      </c>
      <c r="BV52" s="195">
        <f>ROUND((B52/(CE76+CF76)*BV76),0)</f>
        <v>21766</v>
      </c>
      <c r="BW52" s="195">
        <f>ROUND((B52/(CE76+CF76)*BW76),0)</f>
        <v>68140</v>
      </c>
      <c r="BX52" s="195">
        <f>ROUND((B52/(CE76+CF76)*BX76),0)</f>
        <v>0</v>
      </c>
      <c r="BY52" s="195">
        <f>ROUND((B52/(CE76+CF76)*BY76),0)</f>
        <v>291775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427581</v>
      </c>
      <c r="CC52" s="195">
        <f>ROUND((B52/(CE76+CF76)*CC76),0)</f>
        <v>170204</v>
      </c>
      <c r="CD52" s="195"/>
      <c r="CE52" s="195">
        <f>SUM(C52:CD52)</f>
        <v>17666248</v>
      </c>
    </row>
    <row r="53" spans="1:84" ht="12.6" customHeight="1" x14ac:dyDescent="0.25">
      <c r="A53" s="175" t="s">
        <v>206</v>
      </c>
      <c r="B53" s="195">
        <f>B51+B52</f>
        <v>17666247.20999999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24576.964286600578</v>
      </c>
      <c r="D59" s="184">
        <v>0</v>
      </c>
      <c r="E59" s="184">
        <v>48604.864880020497</v>
      </c>
      <c r="F59" s="184">
        <v>0</v>
      </c>
      <c r="G59" s="184">
        <v>1922.730833378936</v>
      </c>
      <c r="H59" s="184">
        <v>0</v>
      </c>
      <c r="I59" s="184">
        <v>0</v>
      </c>
      <c r="J59" s="184">
        <v>3538</v>
      </c>
      <c r="K59" s="184">
        <v>0</v>
      </c>
      <c r="L59" s="184">
        <v>0</v>
      </c>
      <c r="M59" s="184">
        <v>0</v>
      </c>
      <c r="N59" s="184">
        <v>0</v>
      </c>
      <c r="O59" s="184">
        <v>2835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273061</v>
      </c>
      <c r="AZ59" s="185">
        <v>0</v>
      </c>
      <c r="BA59" s="248"/>
      <c r="BB59" s="248"/>
      <c r="BC59" s="248"/>
      <c r="BD59" s="248"/>
      <c r="BE59" s="185">
        <v>747374.97999999986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176.56000000000003</v>
      </c>
      <c r="D60" s="187">
        <v>0</v>
      </c>
      <c r="E60" s="187">
        <v>454.89000000000004</v>
      </c>
      <c r="F60" s="223">
        <v>0</v>
      </c>
      <c r="G60" s="187">
        <v>16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0.02</v>
      </c>
      <c r="P60" s="221">
        <v>141.68000000000006</v>
      </c>
      <c r="Q60" s="221">
        <v>49.060000000000009</v>
      </c>
      <c r="R60" s="221">
        <v>5.33</v>
      </c>
      <c r="S60" s="221">
        <v>0</v>
      </c>
      <c r="T60" s="221">
        <v>8.01</v>
      </c>
      <c r="U60" s="221">
        <v>65.03</v>
      </c>
      <c r="V60" s="221">
        <v>45.239999999999995</v>
      </c>
      <c r="W60" s="221">
        <v>13.149999999999999</v>
      </c>
      <c r="X60" s="221">
        <v>15.440000000000001</v>
      </c>
      <c r="Y60" s="221">
        <v>55.94</v>
      </c>
      <c r="Z60" s="221">
        <v>0</v>
      </c>
      <c r="AA60" s="221">
        <v>7.4699999999999989</v>
      </c>
      <c r="AB60" s="221">
        <v>51.559999999999995</v>
      </c>
      <c r="AC60" s="221">
        <v>47.12</v>
      </c>
      <c r="AD60" s="221">
        <v>0</v>
      </c>
      <c r="AE60" s="221">
        <v>74.150000000000034</v>
      </c>
      <c r="AF60" s="221">
        <v>0</v>
      </c>
      <c r="AG60" s="221">
        <v>159.94000000000003</v>
      </c>
      <c r="AH60" s="221">
        <v>3.8</v>
      </c>
      <c r="AI60" s="221">
        <v>0</v>
      </c>
      <c r="AJ60" s="221">
        <v>748.23999999999955</v>
      </c>
      <c r="AK60" s="221">
        <v>13.060000000000002</v>
      </c>
      <c r="AL60" s="221">
        <v>13.5</v>
      </c>
      <c r="AM60" s="221">
        <v>0</v>
      </c>
      <c r="AN60" s="221">
        <v>0</v>
      </c>
      <c r="AO60" s="221">
        <v>54.57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8.0399999999999991</v>
      </c>
      <c r="AW60" s="221">
        <v>0</v>
      </c>
      <c r="AX60" s="221">
        <v>0</v>
      </c>
      <c r="AY60" s="221">
        <v>93.47999999999999</v>
      </c>
      <c r="AZ60" s="221">
        <v>0</v>
      </c>
      <c r="BA60" s="221">
        <v>0</v>
      </c>
      <c r="BB60" s="221">
        <v>0</v>
      </c>
      <c r="BC60" s="221">
        <v>0</v>
      </c>
      <c r="BD60" s="221">
        <v>7.0000000000000007E-2</v>
      </c>
      <c r="BE60" s="221">
        <v>32.010000000000005</v>
      </c>
      <c r="BF60" s="221">
        <v>83.94</v>
      </c>
      <c r="BG60" s="221">
        <v>0</v>
      </c>
      <c r="BH60" s="221">
        <v>1.01</v>
      </c>
      <c r="BI60" s="221">
        <v>0</v>
      </c>
      <c r="BJ60" s="221">
        <v>0.95</v>
      </c>
      <c r="BK60" s="221">
        <v>31.36</v>
      </c>
      <c r="BL60" s="221">
        <v>48.550000000000004</v>
      </c>
      <c r="BM60" s="221">
        <v>0</v>
      </c>
      <c r="BN60" s="221">
        <v>29.13</v>
      </c>
      <c r="BO60" s="221">
        <v>3.55</v>
      </c>
      <c r="BP60" s="221">
        <v>1.0900000000000001</v>
      </c>
      <c r="BQ60" s="221">
        <v>0</v>
      </c>
      <c r="BR60" s="221">
        <v>0</v>
      </c>
      <c r="BS60" s="221">
        <v>8.34</v>
      </c>
      <c r="BT60" s="221">
        <v>0</v>
      </c>
      <c r="BU60" s="221">
        <v>0</v>
      </c>
      <c r="BV60" s="221">
        <v>31.64</v>
      </c>
      <c r="BW60" s="221">
        <v>161.88999999999996</v>
      </c>
      <c r="BX60" s="221">
        <v>0</v>
      </c>
      <c r="BY60" s="221">
        <v>132.67000000000002</v>
      </c>
      <c r="BZ60" s="221">
        <v>0</v>
      </c>
      <c r="CA60" s="221">
        <v>27.98</v>
      </c>
      <c r="CB60" s="221">
        <v>13.799999999999999</v>
      </c>
      <c r="CC60" s="221">
        <v>34.629999999999988</v>
      </c>
      <c r="CD60" s="249" t="s">
        <v>221</v>
      </c>
      <c r="CE60" s="251">
        <f t="shared" ref="CE60:CE70" si="0">SUM(C60:CD60)</f>
        <v>2963.900000000001</v>
      </c>
    </row>
    <row r="61" spans="1:84" ht="12.6" customHeight="1" x14ac:dyDescent="0.25">
      <c r="A61" s="171" t="s">
        <v>235</v>
      </c>
      <c r="B61" s="175"/>
      <c r="C61" s="184">
        <v>18801076.219999999</v>
      </c>
      <c r="D61" s="184">
        <v>0</v>
      </c>
      <c r="E61" s="184">
        <v>42602751.849999972</v>
      </c>
      <c r="F61" s="185">
        <v>0</v>
      </c>
      <c r="G61" s="184">
        <v>1254664.2</v>
      </c>
      <c r="H61" s="184">
        <v>0</v>
      </c>
      <c r="I61" s="185">
        <v>0</v>
      </c>
      <c r="J61" s="185">
        <v>1096.29</v>
      </c>
      <c r="K61" s="185">
        <v>0</v>
      </c>
      <c r="L61" s="185">
        <v>0</v>
      </c>
      <c r="M61" s="184">
        <v>0</v>
      </c>
      <c r="N61" s="184">
        <v>0</v>
      </c>
      <c r="O61" s="184">
        <v>7290</v>
      </c>
      <c r="P61" s="185">
        <v>10717283.879999997</v>
      </c>
      <c r="Q61" s="185">
        <v>3849296.87</v>
      </c>
      <c r="R61" s="185">
        <v>274503.32</v>
      </c>
      <c r="S61" s="185">
        <v>0</v>
      </c>
      <c r="T61" s="185">
        <v>704018.72</v>
      </c>
      <c r="U61" s="185">
        <v>3977751.8799999994</v>
      </c>
      <c r="V61" s="185">
        <v>4784384.62</v>
      </c>
      <c r="W61" s="185">
        <v>1313283.01</v>
      </c>
      <c r="X61" s="185">
        <v>1252331.74</v>
      </c>
      <c r="Y61" s="185">
        <v>4834573.2600000016</v>
      </c>
      <c r="Z61" s="185">
        <v>0</v>
      </c>
      <c r="AA61" s="185">
        <v>750851.60000000009</v>
      </c>
      <c r="AB61" s="185">
        <v>4900057.7700000014</v>
      </c>
      <c r="AC61" s="185">
        <v>4028688.9800000004</v>
      </c>
      <c r="AD61" s="185">
        <v>0</v>
      </c>
      <c r="AE61" s="185">
        <v>5754349.1899999995</v>
      </c>
      <c r="AF61" s="185">
        <v>0</v>
      </c>
      <c r="AG61" s="185">
        <v>16279662.970000001</v>
      </c>
      <c r="AH61" s="185">
        <v>138443.68</v>
      </c>
      <c r="AI61" s="185">
        <v>0</v>
      </c>
      <c r="AJ61" s="185">
        <v>79815855.629999965</v>
      </c>
      <c r="AK61" s="185">
        <v>1186357.27</v>
      </c>
      <c r="AL61" s="185">
        <v>1187189.4099999999</v>
      </c>
      <c r="AM61" s="185">
        <v>0</v>
      </c>
      <c r="AN61" s="185">
        <v>0</v>
      </c>
      <c r="AO61" s="185">
        <v>4151009.65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805420.66999999993</v>
      </c>
      <c r="AW61" s="185">
        <v>0</v>
      </c>
      <c r="AX61" s="185">
        <v>0</v>
      </c>
      <c r="AY61" s="185">
        <v>3937562.85</v>
      </c>
      <c r="AZ61" s="185">
        <v>-56.99</v>
      </c>
      <c r="BA61" s="185">
        <v>0</v>
      </c>
      <c r="BB61" s="185">
        <v>0</v>
      </c>
      <c r="BC61" s="185">
        <v>0</v>
      </c>
      <c r="BD61" s="185">
        <v>2651.6400000000003</v>
      </c>
      <c r="BE61" s="185">
        <v>2435603.1799999997</v>
      </c>
      <c r="BF61" s="185">
        <v>2967879.6199999996</v>
      </c>
      <c r="BG61" s="185">
        <v>0</v>
      </c>
      <c r="BH61" s="185">
        <v>264554.55</v>
      </c>
      <c r="BI61" s="185">
        <v>0</v>
      </c>
      <c r="BJ61" s="185">
        <v>78451.37000000001</v>
      </c>
      <c r="BK61" s="185">
        <v>1352608.16</v>
      </c>
      <c r="BL61" s="185">
        <v>1932490.95</v>
      </c>
      <c r="BM61" s="185">
        <v>0</v>
      </c>
      <c r="BN61" s="185">
        <v>5795843.6799999997</v>
      </c>
      <c r="BO61" s="185">
        <v>224421.52000000002</v>
      </c>
      <c r="BP61" s="185">
        <v>65746.12000000001</v>
      </c>
      <c r="BQ61" s="185">
        <v>0</v>
      </c>
      <c r="BR61" s="185">
        <v>0</v>
      </c>
      <c r="BS61" s="185">
        <v>555938.92999999993</v>
      </c>
      <c r="BT61" s="185">
        <v>0</v>
      </c>
      <c r="BU61" s="185">
        <v>0</v>
      </c>
      <c r="BV61" s="185">
        <v>1504270.95</v>
      </c>
      <c r="BW61" s="185">
        <v>19126421.029999997</v>
      </c>
      <c r="BX61" s="185">
        <v>0</v>
      </c>
      <c r="BY61" s="185">
        <v>11937543.009999998</v>
      </c>
      <c r="BZ61" s="185">
        <v>0</v>
      </c>
      <c r="CA61" s="185">
        <v>2452542.8800000004</v>
      </c>
      <c r="CB61" s="185">
        <v>997306.23</v>
      </c>
      <c r="CC61" s="185">
        <v>3242341.5700000003</v>
      </c>
      <c r="CD61" s="249" t="s">
        <v>221</v>
      </c>
      <c r="CE61" s="195">
        <f t="shared" si="0"/>
        <v>272246313.92999995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1580613</v>
      </c>
      <c r="D62" s="195">
        <f t="shared" si="1"/>
        <v>0</v>
      </c>
      <c r="E62" s="195">
        <f t="shared" si="1"/>
        <v>3581628</v>
      </c>
      <c r="F62" s="195">
        <f t="shared" si="1"/>
        <v>0</v>
      </c>
      <c r="G62" s="195">
        <f t="shared" si="1"/>
        <v>105480</v>
      </c>
      <c r="H62" s="195">
        <f t="shared" si="1"/>
        <v>0</v>
      </c>
      <c r="I62" s="195">
        <f t="shared" si="1"/>
        <v>0</v>
      </c>
      <c r="J62" s="195">
        <f>ROUND(J47+J48,0)</f>
        <v>92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613</v>
      </c>
      <c r="P62" s="195">
        <f t="shared" si="1"/>
        <v>901006</v>
      </c>
      <c r="Q62" s="195">
        <f t="shared" si="1"/>
        <v>323612</v>
      </c>
      <c r="R62" s="195">
        <f t="shared" si="1"/>
        <v>23078</v>
      </c>
      <c r="S62" s="195">
        <f t="shared" si="1"/>
        <v>0</v>
      </c>
      <c r="T62" s="195">
        <f t="shared" si="1"/>
        <v>59187</v>
      </c>
      <c r="U62" s="195">
        <f t="shared" si="1"/>
        <v>334411</v>
      </c>
      <c r="V62" s="195">
        <f t="shared" si="1"/>
        <v>402225</v>
      </c>
      <c r="W62" s="195">
        <f t="shared" si="1"/>
        <v>110408</v>
      </c>
      <c r="X62" s="195">
        <f t="shared" si="1"/>
        <v>105284</v>
      </c>
      <c r="Y62" s="195">
        <f t="shared" si="1"/>
        <v>406444</v>
      </c>
      <c r="Z62" s="195">
        <f t="shared" si="1"/>
        <v>0</v>
      </c>
      <c r="AA62" s="195">
        <f t="shared" si="1"/>
        <v>63124</v>
      </c>
      <c r="AB62" s="195">
        <f t="shared" si="1"/>
        <v>411950</v>
      </c>
      <c r="AC62" s="195">
        <f t="shared" si="1"/>
        <v>338693</v>
      </c>
      <c r="AD62" s="195">
        <f t="shared" si="1"/>
        <v>0</v>
      </c>
      <c r="AE62" s="195">
        <f t="shared" si="1"/>
        <v>483770</v>
      </c>
      <c r="AF62" s="195">
        <f t="shared" si="1"/>
        <v>0</v>
      </c>
      <c r="AG62" s="195">
        <f t="shared" si="1"/>
        <v>1368637</v>
      </c>
      <c r="AH62" s="195">
        <f t="shared" si="1"/>
        <v>11639</v>
      </c>
      <c r="AI62" s="195">
        <f t="shared" si="1"/>
        <v>0</v>
      </c>
      <c r="AJ62" s="195">
        <f t="shared" si="1"/>
        <v>6710147</v>
      </c>
      <c r="AK62" s="195">
        <f t="shared" si="1"/>
        <v>99737</v>
      </c>
      <c r="AL62" s="195">
        <f t="shared" si="1"/>
        <v>99807</v>
      </c>
      <c r="AM62" s="195">
        <f t="shared" si="1"/>
        <v>0</v>
      </c>
      <c r="AN62" s="195">
        <f t="shared" si="1"/>
        <v>0</v>
      </c>
      <c r="AO62" s="195">
        <f t="shared" si="1"/>
        <v>348977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67712</v>
      </c>
      <c r="AW62" s="195">
        <f t="shared" si="1"/>
        <v>0</v>
      </c>
      <c r="AX62" s="195">
        <f t="shared" si="1"/>
        <v>0</v>
      </c>
      <c r="AY62" s="195">
        <f>ROUND(AY47+AY48,0)</f>
        <v>331032</v>
      </c>
      <c r="AZ62" s="195">
        <f>ROUND(AZ47+AZ48,0)</f>
        <v>-5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223</v>
      </c>
      <c r="BE62" s="195">
        <f t="shared" si="1"/>
        <v>204762</v>
      </c>
      <c r="BF62" s="195">
        <f t="shared" si="1"/>
        <v>249511</v>
      </c>
      <c r="BG62" s="195">
        <f t="shared" si="1"/>
        <v>0</v>
      </c>
      <c r="BH62" s="195">
        <f t="shared" si="1"/>
        <v>22241</v>
      </c>
      <c r="BI62" s="195">
        <f t="shared" si="1"/>
        <v>0</v>
      </c>
      <c r="BJ62" s="195">
        <f t="shared" si="1"/>
        <v>6595</v>
      </c>
      <c r="BK62" s="195">
        <f t="shared" si="1"/>
        <v>113714</v>
      </c>
      <c r="BL62" s="195">
        <f t="shared" si="1"/>
        <v>162465</v>
      </c>
      <c r="BM62" s="195">
        <f t="shared" si="1"/>
        <v>0</v>
      </c>
      <c r="BN62" s="195">
        <f t="shared" si="1"/>
        <v>487259</v>
      </c>
      <c r="BO62" s="195">
        <f t="shared" ref="BO62:CC62" si="2">ROUND(BO47+BO48,0)</f>
        <v>18867</v>
      </c>
      <c r="BP62" s="195">
        <f t="shared" si="2"/>
        <v>5527</v>
      </c>
      <c r="BQ62" s="195">
        <f t="shared" si="2"/>
        <v>0</v>
      </c>
      <c r="BR62" s="195">
        <f t="shared" si="2"/>
        <v>0</v>
      </c>
      <c r="BS62" s="195">
        <f t="shared" si="2"/>
        <v>46738</v>
      </c>
      <c r="BT62" s="195">
        <f t="shared" si="2"/>
        <v>0</v>
      </c>
      <c r="BU62" s="195">
        <f t="shared" si="2"/>
        <v>0</v>
      </c>
      <c r="BV62" s="195">
        <f t="shared" si="2"/>
        <v>126465</v>
      </c>
      <c r="BW62" s="195">
        <f t="shared" si="2"/>
        <v>1607965</v>
      </c>
      <c r="BX62" s="195">
        <f t="shared" si="2"/>
        <v>0</v>
      </c>
      <c r="BY62" s="195">
        <f t="shared" si="2"/>
        <v>1003593</v>
      </c>
      <c r="BZ62" s="195">
        <f t="shared" si="2"/>
        <v>0</v>
      </c>
      <c r="CA62" s="195">
        <f t="shared" si="2"/>
        <v>206186</v>
      </c>
      <c r="CB62" s="195">
        <f t="shared" si="2"/>
        <v>83844</v>
      </c>
      <c r="CC62" s="195">
        <f t="shared" si="2"/>
        <v>272585</v>
      </c>
      <c r="CD62" s="249" t="s">
        <v>221</v>
      </c>
      <c r="CE62" s="195">
        <f t="shared" si="0"/>
        <v>22887841</v>
      </c>
      <c r="CF62" s="252"/>
    </row>
    <row r="63" spans="1:84" ht="12.6" customHeight="1" x14ac:dyDescent="0.25">
      <c r="A63" s="171" t="s">
        <v>236</v>
      </c>
      <c r="B63" s="175"/>
      <c r="C63" s="184">
        <v>403349.46</v>
      </c>
      <c r="D63" s="184">
        <v>0</v>
      </c>
      <c r="E63" s="184">
        <v>1221390.29</v>
      </c>
      <c r="F63" s="185">
        <v>0</v>
      </c>
      <c r="G63" s="184">
        <v>138885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3400</v>
      </c>
      <c r="Q63" s="185">
        <v>0</v>
      </c>
      <c r="R63" s="185">
        <v>2830642.92</v>
      </c>
      <c r="S63" s="185">
        <v>0</v>
      </c>
      <c r="T63" s="185">
        <v>0</v>
      </c>
      <c r="U63" s="185">
        <v>217267.94</v>
      </c>
      <c r="V63" s="185">
        <v>233242</v>
      </c>
      <c r="W63" s="185">
        <v>0</v>
      </c>
      <c r="X63" s="185">
        <v>65</v>
      </c>
      <c r="Y63" s="185">
        <v>1299987</v>
      </c>
      <c r="Z63" s="185">
        <v>0</v>
      </c>
      <c r="AA63" s="185">
        <v>31305</v>
      </c>
      <c r="AB63" s="185">
        <v>410</v>
      </c>
      <c r="AC63" s="185">
        <v>81560</v>
      </c>
      <c r="AD63" s="185">
        <v>0</v>
      </c>
      <c r="AE63" s="185">
        <v>13783.5</v>
      </c>
      <c r="AF63" s="185">
        <v>0</v>
      </c>
      <c r="AG63" s="185">
        <v>1769197.7399999998</v>
      </c>
      <c r="AH63" s="185">
        <v>0</v>
      </c>
      <c r="AI63" s="185">
        <v>0</v>
      </c>
      <c r="AJ63" s="185">
        <v>3767146.4800000009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67662.87000000001</v>
      </c>
      <c r="BF63" s="185">
        <v>0</v>
      </c>
      <c r="BG63" s="185">
        <v>0</v>
      </c>
      <c r="BH63" s="185">
        <v>15428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373271.79000000004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16407.990000000002</v>
      </c>
      <c r="BW63" s="185">
        <v>239058.3</v>
      </c>
      <c r="BX63" s="185">
        <v>0</v>
      </c>
      <c r="BY63" s="185">
        <v>0</v>
      </c>
      <c r="BZ63" s="185">
        <v>0</v>
      </c>
      <c r="CA63" s="185">
        <v>97310</v>
      </c>
      <c r="CB63" s="185">
        <v>0</v>
      </c>
      <c r="CC63" s="185">
        <v>713421.93999999983</v>
      </c>
      <c r="CD63" s="249" t="s">
        <v>221</v>
      </c>
      <c r="CE63" s="195">
        <f t="shared" si="0"/>
        <v>13534193.219999999</v>
      </c>
      <c r="CF63" s="252"/>
    </row>
    <row r="64" spans="1:84" ht="12.6" customHeight="1" x14ac:dyDescent="0.25">
      <c r="A64" s="171" t="s">
        <v>237</v>
      </c>
      <c r="B64" s="175"/>
      <c r="C64" s="184">
        <v>2259756.5999999996</v>
      </c>
      <c r="D64" s="184">
        <v>0</v>
      </c>
      <c r="E64" s="185">
        <v>3588287.569999998</v>
      </c>
      <c r="F64" s="185">
        <v>0</v>
      </c>
      <c r="G64" s="184">
        <v>71350.030000000013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2500.89</v>
      </c>
      <c r="P64" s="185">
        <v>26460736.829999998</v>
      </c>
      <c r="Q64" s="185">
        <v>591642.08999999985</v>
      </c>
      <c r="R64" s="185">
        <v>1052121.8899999999</v>
      </c>
      <c r="S64" s="185">
        <v>0</v>
      </c>
      <c r="T64" s="185">
        <v>14833.78</v>
      </c>
      <c r="U64" s="185">
        <v>4909538.660000002</v>
      </c>
      <c r="V64" s="185">
        <v>10032499.100000001</v>
      </c>
      <c r="W64" s="185">
        <v>310910.47000000003</v>
      </c>
      <c r="X64" s="185">
        <v>502568.97</v>
      </c>
      <c r="Y64" s="185">
        <v>713184.28000000014</v>
      </c>
      <c r="Z64" s="185">
        <v>0</v>
      </c>
      <c r="AA64" s="185">
        <v>1687108.9199999997</v>
      </c>
      <c r="AB64" s="185">
        <v>17012234.23</v>
      </c>
      <c r="AC64" s="185">
        <v>1530776.9</v>
      </c>
      <c r="AD64" s="185">
        <v>0</v>
      </c>
      <c r="AE64" s="185">
        <v>395581.82</v>
      </c>
      <c r="AF64" s="185">
        <v>0</v>
      </c>
      <c r="AG64" s="185">
        <v>2114774</v>
      </c>
      <c r="AH64" s="185">
        <v>4.67</v>
      </c>
      <c r="AI64" s="185">
        <v>0</v>
      </c>
      <c r="AJ64" s="185">
        <v>33366988.679999992</v>
      </c>
      <c r="AK64" s="185">
        <v>6738.36</v>
      </c>
      <c r="AL64" s="185">
        <v>10024.459999999999</v>
      </c>
      <c r="AM64" s="185">
        <v>0</v>
      </c>
      <c r="AN64" s="185">
        <v>0</v>
      </c>
      <c r="AO64" s="185">
        <v>368728.4599999999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107760.21999999999</v>
      </c>
      <c r="AW64" s="185">
        <v>0</v>
      </c>
      <c r="AX64" s="185">
        <v>39.739999999999995</v>
      </c>
      <c r="AY64" s="185">
        <v>2152161.8099999996</v>
      </c>
      <c r="AZ64" s="185">
        <v>2019.4599999999998</v>
      </c>
      <c r="BA64" s="185">
        <v>0</v>
      </c>
      <c r="BB64" s="185">
        <v>0</v>
      </c>
      <c r="BC64" s="185">
        <v>0</v>
      </c>
      <c r="BD64" s="185">
        <v>-14330.540000000015</v>
      </c>
      <c r="BE64" s="185">
        <v>1067473.7599999998</v>
      </c>
      <c r="BF64" s="185">
        <v>806811.92000000027</v>
      </c>
      <c r="BG64" s="185">
        <v>0</v>
      </c>
      <c r="BH64" s="185">
        <v>0</v>
      </c>
      <c r="BI64" s="185">
        <v>0</v>
      </c>
      <c r="BJ64" s="185">
        <v>12.89</v>
      </c>
      <c r="BK64" s="185">
        <v>10765.050000000001</v>
      </c>
      <c r="BL64" s="185">
        <v>3069.8</v>
      </c>
      <c r="BM64" s="185">
        <v>0</v>
      </c>
      <c r="BN64" s="185">
        <v>532813.83000000007</v>
      </c>
      <c r="BO64" s="185">
        <v>33201.760000000002</v>
      </c>
      <c r="BP64" s="185">
        <v>0</v>
      </c>
      <c r="BQ64" s="185">
        <v>0</v>
      </c>
      <c r="BR64" s="185">
        <v>0</v>
      </c>
      <c r="BS64" s="185">
        <v>21432.760000000002</v>
      </c>
      <c r="BT64" s="185">
        <v>0</v>
      </c>
      <c r="BU64" s="185">
        <v>0</v>
      </c>
      <c r="BV64" s="185">
        <v>6074.13</v>
      </c>
      <c r="BW64" s="185">
        <v>8007762.2300000014</v>
      </c>
      <c r="BX64" s="185">
        <v>0</v>
      </c>
      <c r="BY64" s="185">
        <v>47491.83</v>
      </c>
      <c r="BZ64" s="185">
        <v>0</v>
      </c>
      <c r="CA64" s="185">
        <v>16096.05</v>
      </c>
      <c r="CB64" s="185">
        <v>181888.35999999996</v>
      </c>
      <c r="CC64" s="185">
        <v>542032.17999999912</v>
      </c>
      <c r="CD64" s="249" t="s">
        <v>221</v>
      </c>
      <c r="CE64" s="195">
        <f t="shared" si="0"/>
        <v>120527468.89999996</v>
      </c>
      <c r="CF64" s="252"/>
    </row>
    <row r="65" spans="1:84" ht="12.6" customHeight="1" x14ac:dyDescent="0.25">
      <c r="A65" s="171" t="s">
        <v>238</v>
      </c>
      <c r="B65" s="175"/>
      <c r="C65" s="184">
        <v>1665.3899999999999</v>
      </c>
      <c r="D65" s="184">
        <v>0</v>
      </c>
      <c r="E65" s="184">
        <v>1002.48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2940.62</v>
      </c>
      <c r="Q65" s="185">
        <v>664.93000000000006</v>
      </c>
      <c r="R65" s="185">
        <v>0</v>
      </c>
      <c r="S65" s="185">
        <v>0</v>
      </c>
      <c r="T65" s="185">
        <v>0</v>
      </c>
      <c r="U65" s="185">
        <v>1405.32</v>
      </c>
      <c r="V65" s="185">
        <v>292.14999999999998</v>
      </c>
      <c r="W65" s="185">
        <v>0</v>
      </c>
      <c r="X65" s="185">
        <v>0</v>
      </c>
      <c r="Y65" s="185">
        <v>397.30999999999995</v>
      </c>
      <c r="Z65" s="185">
        <v>0</v>
      </c>
      <c r="AA65" s="185">
        <v>0</v>
      </c>
      <c r="AB65" s="185">
        <v>198456.22999999998</v>
      </c>
      <c r="AC65" s="185">
        <v>585.81999999999994</v>
      </c>
      <c r="AD65" s="185">
        <v>0</v>
      </c>
      <c r="AE65" s="185">
        <v>0</v>
      </c>
      <c r="AF65" s="185">
        <v>0</v>
      </c>
      <c r="AG65" s="185">
        <v>10553.119999999999</v>
      </c>
      <c r="AH65" s="185">
        <v>0</v>
      </c>
      <c r="AI65" s="185">
        <v>0</v>
      </c>
      <c r="AJ65" s="185">
        <v>285243.81999999995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479.85999999999996</v>
      </c>
      <c r="AW65" s="185">
        <v>0</v>
      </c>
      <c r="AX65" s="185">
        <v>0</v>
      </c>
      <c r="AY65" s="185">
        <v>680.04</v>
      </c>
      <c r="AZ65" s="185">
        <v>0</v>
      </c>
      <c r="BA65" s="185">
        <v>0</v>
      </c>
      <c r="BB65" s="185">
        <v>0</v>
      </c>
      <c r="BC65" s="185">
        <v>0</v>
      </c>
      <c r="BD65" s="185">
        <v>619.70000000000005</v>
      </c>
      <c r="BE65" s="185">
        <v>2224166.0500000003</v>
      </c>
      <c r="BF65" s="185">
        <v>-33826.450000000004</v>
      </c>
      <c r="BG65" s="185">
        <v>0</v>
      </c>
      <c r="BH65" s="185">
        <v>56469.399999999994</v>
      </c>
      <c r="BI65" s="185">
        <v>0</v>
      </c>
      <c r="BJ65" s="185">
        <v>0</v>
      </c>
      <c r="BK65" s="185">
        <v>160</v>
      </c>
      <c r="BL65" s="185">
        <v>0</v>
      </c>
      <c r="BM65" s="185">
        <v>0</v>
      </c>
      <c r="BN65" s="185">
        <v>284.77</v>
      </c>
      <c r="BO65" s="185">
        <v>227.73000000000002</v>
      </c>
      <c r="BP65" s="185">
        <v>0</v>
      </c>
      <c r="BQ65" s="185">
        <v>0</v>
      </c>
      <c r="BR65" s="185">
        <v>0</v>
      </c>
      <c r="BS65" s="185">
        <v>17</v>
      </c>
      <c r="BT65" s="185">
        <v>0</v>
      </c>
      <c r="BU65" s="185">
        <v>0</v>
      </c>
      <c r="BV65" s="185">
        <v>0</v>
      </c>
      <c r="BW65" s="185">
        <v>77590.28</v>
      </c>
      <c r="BX65" s="185">
        <v>0</v>
      </c>
      <c r="BY65" s="185">
        <v>6687.34</v>
      </c>
      <c r="BZ65" s="185">
        <v>0</v>
      </c>
      <c r="CA65" s="185">
        <v>319.09000000000003</v>
      </c>
      <c r="CB65" s="185">
        <v>0</v>
      </c>
      <c r="CC65" s="185">
        <v>2767.73</v>
      </c>
      <c r="CD65" s="249" t="s">
        <v>221</v>
      </c>
      <c r="CE65" s="195">
        <f t="shared" si="0"/>
        <v>2839849.7299999995</v>
      </c>
      <c r="CF65" s="252"/>
    </row>
    <row r="66" spans="1:84" ht="12.6" customHeight="1" x14ac:dyDescent="0.25">
      <c r="A66" s="171" t="s">
        <v>239</v>
      </c>
      <c r="B66" s="175"/>
      <c r="C66" s="184">
        <v>568783.42999999993</v>
      </c>
      <c r="D66" s="184">
        <v>0</v>
      </c>
      <c r="E66" s="184">
        <v>1454590.15</v>
      </c>
      <c r="F66" s="184">
        <v>0</v>
      </c>
      <c r="G66" s="184">
        <v>53105.7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3420.7200000000003</v>
      </c>
      <c r="P66" s="185">
        <v>1007339.61</v>
      </c>
      <c r="Q66" s="185">
        <v>6023.96</v>
      </c>
      <c r="R66" s="185">
        <v>6286.7800000000007</v>
      </c>
      <c r="S66" s="184">
        <v>0</v>
      </c>
      <c r="T66" s="184">
        <v>5231.82</v>
      </c>
      <c r="U66" s="185">
        <v>3857107.5000000005</v>
      </c>
      <c r="V66" s="185">
        <v>540971.4700000002</v>
      </c>
      <c r="W66" s="185">
        <v>439948.09999999992</v>
      </c>
      <c r="X66" s="185">
        <v>560542.18999999994</v>
      </c>
      <c r="Y66" s="185">
        <v>658190.73</v>
      </c>
      <c r="Z66" s="185">
        <v>0</v>
      </c>
      <c r="AA66" s="185">
        <v>288139.93</v>
      </c>
      <c r="AB66" s="185">
        <v>138853.79</v>
      </c>
      <c r="AC66" s="185">
        <v>1129993.1099999999</v>
      </c>
      <c r="AD66" s="185">
        <v>0</v>
      </c>
      <c r="AE66" s="185">
        <v>445188.42000000004</v>
      </c>
      <c r="AF66" s="185">
        <v>0</v>
      </c>
      <c r="AG66" s="185">
        <v>1315282.4800000002</v>
      </c>
      <c r="AH66" s="185">
        <v>489890.68</v>
      </c>
      <c r="AI66" s="185">
        <v>0</v>
      </c>
      <c r="AJ66" s="185">
        <v>2708052.3999999985</v>
      </c>
      <c r="AK66" s="185">
        <v>324.77</v>
      </c>
      <c r="AL66" s="185">
        <v>576.29999999999995</v>
      </c>
      <c r="AM66" s="185">
        <v>0</v>
      </c>
      <c r="AN66" s="185">
        <v>0</v>
      </c>
      <c r="AO66" s="185">
        <v>76717.219999999987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1614</v>
      </c>
      <c r="AW66" s="185">
        <v>0</v>
      </c>
      <c r="AX66" s="185">
        <v>2461.31</v>
      </c>
      <c r="AY66" s="185">
        <v>77890.110000000015</v>
      </c>
      <c r="AZ66" s="185">
        <v>225.33</v>
      </c>
      <c r="BA66" s="185">
        <v>0</v>
      </c>
      <c r="BB66" s="185">
        <v>0</v>
      </c>
      <c r="BC66" s="185">
        <v>0</v>
      </c>
      <c r="BD66" s="185">
        <v>185136.3</v>
      </c>
      <c r="BE66" s="185">
        <v>2596530.6400000011</v>
      </c>
      <c r="BF66" s="185">
        <v>1155620.3699999999</v>
      </c>
      <c r="BG66" s="185">
        <v>0</v>
      </c>
      <c r="BH66" s="185">
        <v>11781.19</v>
      </c>
      <c r="BI66" s="185">
        <v>0</v>
      </c>
      <c r="BJ66" s="185">
        <v>305.92</v>
      </c>
      <c r="BK66" s="185">
        <v>206757.16</v>
      </c>
      <c r="BL66" s="185">
        <v>1194.1600000000001</v>
      </c>
      <c r="BM66" s="185">
        <v>0</v>
      </c>
      <c r="BN66" s="185">
        <v>423978.25</v>
      </c>
      <c r="BO66" s="185">
        <v>50545.24</v>
      </c>
      <c r="BP66" s="185">
        <v>251199.94</v>
      </c>
      <c r="BQ66" s="185">
        <v>0</v>
      </c>
      <c r="BR66" s="185">
        <v>0</v>
      </c>
      <c r="BS66" s="185">
        <v>2833.1</v>
      </c>
      <c r="BT66" s="185">
        <v>0</v>
      </c>
      <c r="BU66" s="185">
        <v>0</v>
      </c>
      <c r="BV66" s="185">
        <v>126827.66999999997</v>
      </c>
      <c r="BW66" s="185">
        <v>1294977.4000000004</v>
      </c>
      <c r="BX66" s="185">
        <v>0</v>
      </c>
      <c r="BY66" s="185">
        <v>841901.43</v>
      </c>
      <c r="BZ66" s="185">
        <v>0</v>
      </c>
      <c r="CA66" s="185">
        <v>79555.210000000006</v>
      </c>
      <c r="CB66" s="185">
        <v>218638.91000000003</v>
      </c>
      <c r="CC66" s="185">
        <v>2494803.5000000009</v>
      </c>
      <c r="CD66" s="249" t="s">
        <v>221</v>
      </c>
      <c r="CE66" s="195">
        <f t="shared" si="0"/>
        <v>25779338.40000001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2134587</v>
      </c>
      <c r="D67" s="195">
        <f>ROUND(D51+D52,0)</f>
        <v>0</v>
      </c>
      <c r="E67" s="195">
        <f t="shared" ref="E67:BP67" si="3">ROUND(E51+E52,0)</f>
        <v>5433653</v>
      </c>
      <c r="F67" s="195">
        <f t="shared" si="3"/>
        <v>0</v>
      </c>
      <c r="G67" s="195">
        <f t="shared" si="3"/>
        <v>354421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1164189</v>
      </c>
      <c r="Q67" s="195">
        <f t="shared" si="3"/>
        <v>298354</v>
      </c>
      <c r="R67" s="195">
        <f t="shared" si="3"/>
        <v>0</v>
      </c>
      <c r="S67" s="195">
        <f t="shared" si="3"/>
        <v>0</v>
      </c>
      <c r="T67" s="195">
        <f t="shared" si="3"/>
        <v>226323</v>
      </c>
      <c r="U67" s="195">
        <f t="shared" si="3"/>
        <v>310582</v>
      </c>
      <c r="V67" s="195">
        <f t="shared" si="3"/>
        <v>349826</v>
      </c>
      <c r="W67" s="195">
        <f t="shared" si="3"/>
        <v>108660</v>
      </c>
      <c r="X67" s="195">
        <f t="shared" si="3"/>
        <v>87373</v>
      </c>
      <c r="Y67" s="195">
        <f t="shared" si="3"/>
        <v>340098</v>
      </c>
      <c r="Z67" s="195">
        <f t="shared" si="3"/>
        <v>0</v>
      </c>
      <c r="AA67" s="195">
        <f t="shared" si="3"/>
        <v>71048</v>
      </c>
      <c r="AB67" s="195">
        <f t="shared" si="3"/>
        <v>185461</v>
      </c>
      <c r="AC67" s="195">
        <f t="shared" si="3"/>
        <v>30158</v>
      </c>
      <c r="AD67" s="195">
        <f t="shared" si="3"/>
        <v>0</v>
      </c>
      <c r="AE67" s="195">
        <f t="shared" si="3"/>
        <v>15505</v>
      </c>
      <c r="AF67" s="195">
        <f t="shared" si="3"/>
        <v>0</v>
      </c>
      <c r="AG67" s="195">
        <f t="shared" si="3"/>
        <v>506505</v>
      </c>
      <c r="AH67" s="195">
        <f t="shared" si="3"/>
        <v>0</v>
      </c>
      <c r="AI67" s="195">
        <f t="shared" si="3"/>
        <v>0</v>
      </c>
      <c r="AJ67" s="195">
        <f t="shared" si="3"/>
        <v>5516</v>
      </c>
      <c r="AK67" s="195">
        <f t="shared" si="3"/>
        <v>0</v>
      </c>
      <c r="AL67" s="195">
        <f t="shared" si="3"/>
        <v>4057</v>
      </c>
      <c r="AM67" s="195">
        <f t="shared" si="3"/>
        <v>0</v>
      </c>
      <c r="AN67" s="195">
        <f t="shared" si="3"/>
        <v>0</v>
      </c>
      <c r="AO67" s="195">
        <f t="shared" si="3"/>
        <v>882590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408947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280708</v>
      </c>
      <c r="BE67" s="195">
        <f t="shared" si="3"/>
        <v>2595844</v>
      </c>
      <c r="BF67" s="195">
        <f t="shared" si="3"/>
        <v>234644</v>
      </c>
      <c r="BG67" s="195">
        <f t="shared" si="3"/>
        <v>129350</v>
      </c>
      <c r="BH67" s="195">
        <f t="shared" si="3"/>
        <v>128791</v>
      </c>
      <c r="BI67" s="195">
        <f t="shared" si="3"/>
        <v>0</v>
      </c>
      <c r="BJ67" s="195">
        <f t="shared" si="3"/>
        <v>0</v>
      </c>
      <c r="BK67" s="195">
        <f t="shared" si="3"/>
        <v>12112</v>
      </c>
      <c r="BL67" s="195">
        <f t="shared" si="3"/>
        <v>15888</v>
      </c>
      <c r="BM67" s="195">
        <f t="shared" si="3"/>
        <v>0</v>
      </c>
      <c r="BN67" s="195">
        <f t="shared" si="3"/>
        <v>256959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39286</v>
      </c>
      <c r="BT67" s="195">
        <f t="shared" si="4"/>
        <v>75347</v>
      </c>
      <c r="BU67" s="195">
        <f t="shared" si="4"/>
        <v>0</v>
      </c>
      <c r="BV67" s="195">
        <f t="shared" si="4"/>
        <v>21766</v>
      </c>
      <c r="BW67" s="195">
        <f t="shared" si="4"/>
        <v>68140</v>
      </c>
      <c r="BX67" s="195">
        <f t="shared" si="4"/>
        <v>0</v>
      </c>
      <c r="BY67" s="195">
        <f t="shared" si="4"/>
        <v>291775</v>
      </c>
      <c r="BZ67" s="195">
        <f t="shared" si="4"/>
        <v>0</v>
      </c>
      <c r="CA67" s="195">
        <f t="shared" si="4"/>
        <v>0</v>
      </c>
      <c r="CB67" s="195">
        <f t="shared" si="4"/>
        <v>427581</v>
      </c>
      <c r="CC67" s="195">
        <f t="shared" si="4"/>
        <v>170204</v>
      </c>
      <c r="CD67" s="249" t="s">
        <v>221</v>
      </c>
      <c r="CE67" s="195">
        <f t="shared" si="0"/>
        <v>17666248</v>
      </c>
      <c r="CF67" s="252"/>
    </row>
    <row r="68" spans="1:84" ht="12.6" customHeight="1" x14ac:dyDescent="0.25">
      <c r="A68" s="171" t="s">
        <v>240</v>
      </c>
      <c r="B68" s="175"/>
      <c r="C68" s="184">
        <v>185065.03999999998</v>
      </c>
      <c r="D68" s="184">
        <v>0</v>
      </c>
      <c r="E68" s="184">
        <v>139271.18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24699.5</v>
      </c>
      <c r="Q68" s="185">
        <v>0</v>
      </c>
      <c r="R68" s="185">
        <v>12362.999999999996</v>
      </c>
      <c r="S68" s="185">
        <v>0</v>
      </c>
      <c r="T68" s="185">
        <v>0</v>
      </c>
      <c r="U68" s="185">
        <v>60494.680000000008</v>
      </c>
      <c r="V68" s="185">
        <v>6431.06</v>
      </c>
      <c r="W68" s="185">
        <v>96444</v>
      </c>
      <c r="X68" s="185">
        <v>58639.199999999997</v>
      </c>
      <c r="Y68" s="185">
        <v>508227</v>
      </c>
      <c r="Z68" s="185">
        <v>0</v>
      </c>
      <c r="AA68" s="185">
        <v>93300</v>
      </c>
      <c r="AB68" s="185">
        <v>854626.01000000013</v>
      </c>
      <c r="AC68" s="185">
        <v>388511.37</v>
      </c>
      <c r="AD68" s="185">
        <v>0</v>
      </c>
      <c r="AE68" s="185">
        <v>561736</v>
      </c>
      <c r="AF68" s="185">
        <v>0</v>
      </c>
      <c r="AG68" s="185">
        <v>896511.6</v>
      </c>
      <c r="AH68" s="185">
        <v>0</v>
      </c>
      <c r="AI68" s="185">
        <v>0</v>
      </c>
      <c r="AJ68" s="185">
        <v>9058228.7399999984</v>
      </c>
      <c r="AK68" s="185">
        <v>95328</v>
      </c>
      <c r="AL68" s="185">
        <v>95328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81528</v>
      </c>
      <c r="AW68" s="185">
        <v>0</v>
      </c>
      <c r="AX68" s="185">
        <v>0</v>
      </c>
      <c r="AY68" s="185">
        <v>51322.48</v>
      </c>
      <c r="AZ68" s="185">
        <v>0</v>
      </c>
      <c r="BA68" s="185">
        <v>0</v>
      </c>
      <c r="BB68" s="185">
        <v>0</v>
      </c>
      <c r="BC68" s="185">
        <v>0</v>
      </c>
      <c r="BD68" s="185">
        <v>38543.85</v>
      </c>
      <c r="BE68" s="185">
        <v>13422.97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106262</v>
      </c>
      <c r="BL68" s="185">
        <v>27108</v>
      </c>
      <c r="BM68" s="185">
        <v>0</v>
      </c>
      <c r="BN68" s="185">
        <v>480117.24</v>
      </c>
      <c r="BO68" s="185">
        <v>18498</v>
      </c>
      <c r="BP68" s="185">
        <v>0</v>
      </c>
      <c r="BQ68" s="185">
        <v>0</v>
      </c>
      <c r="BR68" s="185">
        <v>0</v>
      </c>
      <c r="BS68" s="185">
        <v>41472</v>
      </c>
      <c r="BT68" s="185">
        <v>0</v>
      </c>
      <c r="BU68" s="185">
        <v>0</v>
      </c>
      <c r="BV68" s="185">
        <v>0</v>
      </c>
      <c r="BW68" s="185">
        <v>2077515.0699999996</v>
      </c>
      <c r="BX68" s="185">
        <v>0</v>
      </c>
      <c r="BY68" s="185">
        <v>947610.77</v>
      </c>
      <c r="BZ68" s="185">
        <v>0</v>
      </c>
      <c r="CA68" s="185">
        <v>160427.34999999998</v>
      </c>
      <c r="CB68" s="185">
        <v>202906</v>
      </c>
      <c r="CC68" s="185">
        <v>596033.65999999992</v>
      </c>
      <c r="CD68" s="249" t="s">
        <v>221</v>
      </c>
      <c r="CE68" s="195">
        <f t="shared" si="0"/>
        <v>17977971.770000003</v>
      </c>
      <c r="CF68" s="252"/>
    </row>
    <row r="69" spans="1:84" ht="12.6" customHeight="1" x14ac:dyDescent="0.25">
      <c r="A69" s="171" t="s">
        <v>241</v>
      </c>
      <c r="B69" s="175"/>
      <c r="C69" s="184">
        <v>190944.56000000003</v>
      </c>
      <c r="D69" s="184">
        <v>0</v>
      </c>
      <c r="E69" s="185">
        <v>594441.2300000001</v>
      </c>
      <c r="F69" s="185">
        <v>0</v>
      </c>
      <c r="G69" s="184">
        <v>12576.6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1421.28</v>
      </c>
      <c r="P69" s="185">
        <v>262299.19</v>
      </c>
      <c r="Q69" s="185">
        <v>26584.100000000002</v>
      </c>
      <c r="R69" s="224">
        <v>4972.29</v>
      </c>
      <c r="S69" s="185">
        <v>0</v>
      </c>
      <c r="T69" s="184">
        <v>8883.73</v>
      </c>
      <c r="U69" s="185">
        <v>47145.280000000006</v>
      </c>
      <c r="V69" s="185">
        <v>77486.13</v>
      </c>
      <c r="W69" s="184">
        <v>11052.07</v>
      </c>
      <c r="X69" s="185">
        <v>2872.62</v>
      </c>
      <c r="Y69" s="185">
        <v>35422.720000000001</v>
      </c>
      <c r="Z69" s="185">
        <v>0</v>
      </c>
      <c r="AA69" s="185">
        <v>8642.130000000001</v>
      </c>
      <c r="AB69" s="185">
        <v>109971.56000000001</v>
      </c>
      <c r="AC69" s="185">
        <v>116578.47</v>
      </c>
      <c r="AD69" s="185">
        <v>0</v>
      </c>
      <c r="AE69" s="185">
        <v>119289.40999999997</v>
      </c>
      <c r="AF69" s="185">
        <v>0</v>
      </c>
      <c r="AG69" s="185">
        <v>212665.80000000005</v>
      </c>
      <c r="AH69" s="185">
        <v>0</v>
      </c>
      <c r="AI69" s="185">
        <v>0</v>
      </c>
      <c r="AJ69" s="185">
        <v>1192149.57</v>
      </c>
      <c r="AK69" s="185">
        <v>18067.309999999998</v>
      </c>
      <c r="AL69" s="185">
        <v>19632.900000000001</v>
      </c>
      <c r="AM69" s="185">
        <v>0</v>
      </c>
      <c r="AN69" s="185">
        <v>0</v>
      </c>
      <c r="AO69" s="184">
        <v>37252.22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1870.67</v>
      </c>
      <c r="AW69" s="185">
        <v>0</v>
      </c>
      <c r="AX69" s="185">
        <v>0</v>
      </c>
      <c r="AY69" s="185">
        <v>41759.340000000004</v>
      </c>
      <c r="AZ69" s="185">
        <v>0</v>
      </c>
      <c r="BA69" s="185">
        <v>0</v>
      </c>
      <c r="BB69" s="185">
        <v>0</v>
      </c>
      <c r="BC69" s="185">
        <v>0</v>
      </c>
      <c r="BD69" s="185">
        <v>23172.94</v>
      </c>
      <c r="BE69" s="185">
        <v>135643.96999999997</v>
      </c>
      <c r="BF69" s="185">
        <v>6697.3799999999992</v>
      </c>
      <c r="BG69" s="185">
        <v>0</v>
      </c>
      <c r="BH69" s="224">
        <v>29435.090000000004</v>
      </c>
      <c r="BI69" s="185">
        <v>0</v>
      </c>
      <c r="BJ69" s="185">
        <v>617.84</v>
      </c>
      <c r="BK69" s="185">
        <v>4776.92</v>
      </c>
      <c r="BL69" s="185">
        <v>6590.42</v>
      </c>
      <c r="BM69" s="185">
        <v>0</v>
      </c>
      <c r="BN69" s="185">
        <v>282572.63</v>
      </c>
      <c r="BO69" s="185">
        <v>5019.3100000000004</v>
      </c>
      <c r="BP69" s="185">
        <v>85904.29</v>
      </c>
      <c r="BQ69" s="185">
        <v>0</v>
      </c>
      <c r="BR69" s="185">
        <v>0</v>
      </c>
      <c r="BS69" s="185">
        <v>39679.079999999994</v>
      </c>
      <c r="BT69" s="185">
        <v>0</v>
      </c>
      <c r="BU69" s="185">
        <v>0</v>
      </c>
      <c r="BV69" s="185">
        <v>2590.04</v>
      </c>
      <c r="BW69" s="185">
        <v>1224864.2400000005</v>
      </c>
      <c r="BX69" s="185">
        <v>0</v>
      </c>
      <c r="BY69" s="185">
        <v>203639.51</v>
      </c>
      <c r="BZ69" s="185">
        <v>0</v>
      </c>
      <c r="CA69" s="185">
        <v>179534.3</v>
      </c>
      <c r="CB69" s="185">
        <v>-141162.44</v>
      </c>
      <c r="CC69" s="185">
        <v>128928239.91600667</v>
      </c>
      <c r="CD69" s="188">
        <v>30814269.160000004</v>
      </c>
      <c r="CE69" s="195">
        <f t="shared" si="0"/>
        <v>164986065.77600667</v>
      </c>
      <c r="CF69" s="252"/>
    </row>
    <row r="70" spans="1:84" ht="12.6" customHeight="1" x14ac:dyDescent="0.25">
      <c r="A70" s="171" t="s">
        <v>242</v>
      </c>
      <c r="B70" s="175"/>
      <c r="C70" s="184">
        <v>975.55999999999949</v>
      </c>
      <c r="D70" s="184">
        <v>0</v>
      </c>
      <c r="E70" s="184">
        <v>56956.45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5007.24</v>
      </c>
      <c r="Q70" s="184">
        <v>0</v>
      </c>
      <c r="R70" s="184">
        <v>0</v>
      </c>
      <c r="S70" s="184">
        <v>0</v>
      </c>
      <c r="T70" s="184">
        <v>0</v>
      </c>
      <c r="U70" s="185">
        <v>11604.41</v>
      </c>
      <c r="V70" s="184">
        <v>54250</v>
      </c>
      <c r="W70" s="184">
        <v>0</v>
      </c>
      <c r="X70" s="185">
        <v>0</v>
      </c>
      <c r="Y70" s="185">
        <v>11119.52</v>
      </c>
      <c r="Z70" s="185">
        <v>0</v>
      </c>
      <c r="AA70" s="185">
        <v>0</v>
      </c>
      <c r="AB70" s="185">
        <v>4963550.1199999982</v>
      </c>
      <c r="AC70" s="185">
        <v>0</v>
      </c>
      <c r="AD70" s="185">
        <v>0</v>
      </c>
      <c r="AE70" s="185">
        <v>16415.87</v>
      </c>
      <c r="AF70" s="185">
        <v>0</v>
      </c>
      <c r="AG70" s="185">
        <v>40544</v>
      </c>
      <c r="AH70" s="185">
        <v>0</v>
      </c>
      <c r="AI70" s="185">
        <v>0</v>
      </c>
      <c r="AJ70" s="185">
        <v>1849334.0100000002</v>
      </c>
      <c r="AK70" s="185">
        <v>53603.5</v>
      </c>
      <c r="AL70" s="185">
        <v>61657.5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2278084.71</v>
      </c>
      <c r="AZ70" s="185">
        <v>0</v>
      </c>
      <c r="BA70" s="185">
        <v>0</v>
      </c>
      <c r="BB70" s="185">
        <v>0</v>
      </c>
      <c r="BC70" s="185">
        <v>0</v>
      </c>
      <c r="BD70" s="185">
        <v>43771.06</v>
      </c>
      <c r="BE70" s="185">
        <v>146609.01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3486.9900000000002</v>
      </c>
      <c r="BL70" s="185">
        <v>0</v>
      </c>
      <c r="BM70" s="185">
        <v>0</v>
      </c>
      <c r="BN70" s="185">
        <v>324469.39</v>
      </c>
      <c r="BO70" s="185">
        <v>0</v>
      </c>
      <c r="BP70" s="185">
        <v>4368.79</v>
      </c>
      <c r="BQ70" s="185">
        <v>0</v>
      </c>
      <c r="BR70" s="185">
        <v>0</v>
      </c>
      <c r="BS70" s="185">
        <v>500</v>
      </c>
      <c r="BT70" s="185">
        <v>0</v>
      </c>
      <c r="BU70" s="185">
        <v>0</v>
      </c>
      <c r="BV70" s="185">
        <v>0</v>
      </c>
      <c r="BW70" s="185">
        <v>1254934.21</v>
      </c>
      <c r="BX70" s="185">
        <v>0</v>
      </c>
      <c r="BY70" s="185">
        <v>1893.98</v>
      </c>
      <c r="BZ70" s="185">
        <v>0</v>
      </c>
      <c r="CA70" s="185">
        <v>349372.14</v>
      </c>
      <c r="CB70" s="185">
        <v>312800.90999999997</v>
      </c>
      <c r="CC70" s="185">
        <v>5261299.67</v>
      </c>
      <c r="CD70" s="188">
        <v>0</v>
      </c>
      <c r="CE70" s="195">
        <f t="shared" si="0"/>
        <v>17106609.039999999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26124865.140000001</v>
      </c>
      <c r="D71" s="195">
        <f t="shared" ref="D71:AI71" si="5">SUM(D61:D69)-D70</f>
        <v>0</v>
      </c>
      <c r="E71" s="195">
        <f t="shared" si="5"/>
        <v>58560059.29999996</v>
      </c>
      <c r="F71" s="195">
        <f t="shared" si="5"/>
        <v>0</v>
      </c>
      <c r="G71" s="195">
        <f t="shared" si="5"/>
        <v>1990482.53</v>
      </c>
      <c r="H71" s="195">
        <f t="shared" si="5"/>
        <v>0</v>
      </c>
      <c r="I71" s="195">
        <f t="shared" si="5"/>
        <v>0</v>
      </c>
      <c r="J71" s="195">
        <f t="shared" si="5"/>
        <v>1188.29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15245.890000000001</v>
      </c>
      <c r="P71" s="195">
        <f t="shared" si="5"/>
        <v>40538887.389999986</v>
      </c>
      <c r="Q71" s="195">
        <f t="shared" si="5"/>
        <v>5096177.9499999993</v>
      </c>
      <c r="R71" s="195">
        <f t="shared" si="5"/>
        <v>4203968.1999999993</v>
      </c>
      <c r="S71" s="195">
        <f t="shared" si="5"/>
        <v>0</v>
      </c>
      <c r="T71" s="195">
        <f t="shared" si="5"/>
        <v>1018478.0499999999</v>
      </c>
      <c r="U71" s="195">
        <f t="shared" si="5"/>
        <v>13704099.85</v>
      </c>
      <c r="V71" s="195">
        <f t="shared" si="5"/>
        <v>16373107.530000005</v>
      </c>
      <c r="W71" s="195">
        <f t="shared" si="5"/>
        <v>2390705.65</v>
      </c>
      <c r="X71" s="195">
        <f t="shared" si="5"/>
        <v>2569676.7200000002</v>
      </c>
      <c r="Y71" s="195">
        <f t="shared" si="5"/>
        <v>8785404.7800000031</v>
      </c>
      <c r="Z71" s="195">
        <f t="shared" si="5"/>
        <v>0</v>
      </c>
      <c r="AA71" s="195">
        <f t="shared" si="5"/>
        <v>2993519.5799999996</v>
      </c>
      <c r="AB71" s="195">
        <f t="shared" si="5"/>
        <v>18848470.470000003</v>
      </c>
      <c r="AC71" s="195">
        <f t="shared" si="5"/>
        <v>7645545.6500000004</v>
      </c>
      <c r="AD71" s="195">
        <f t="shared" si="5"/>
        <v>0</v>
      </c>
      <c r="AE71" s="195">
        <f t="shared" si="5"/>
        <v>7772787.4699999997</v>
      </c>
      <c r="AF71" s="195">
        <f t="shared" si="5"/>
        <v>0</v>
      </c>
      <c r="AG71" s="195">
        <f t="shared" si="5"/>
        <v>24433245.710000001</v>
      </c>
      <c r="AH71" s="195">
        <f t="shared" si="5"/>
        <v>639978.03</v>
      </c>
      <c r="AI71" s="195">
        <f t="shared" si="5"/>
        <v>0</v>
      </c>
      <c r="AJ71" s="195">
        <f t="shared" ref="AJ71:BO71" si="6">SUM(AJ61:AJ69)-AJ70</f>
        <v>135059994.30999997</v>
      </c>
      <c r="AK71" s="195">
        <f t="shared" si="6"/>
        <v>1352949.2100000002</v>
      </c>
      <c r="AL71" s="195">
        <f t="shared" si="6"/>
        <v>1354957.5699999998</v>
      </c>
      <c r="AM71" s="195">
        <f t="shared" si="6"/>
        <v>0</v>
      </c>
      <c r="AN71" s="195">
        <f t="shared" si="6"/>
        <v>0</v>
      </c>
      <c r="AO71" s="195">
        <f t="shared" si="6"/>
        <v>5865274.5499999998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1066385.42</v>
      </c>
      <c r="AW71" s="195">
        <f t="shared" si="6"/>
        <v>0</v>
      </c>
      <c r="AX71" s="195">
        <f t="shared" si="6"/>
        <v>2501.0499999999997</v>
      </c>
      <c r="AY71" s="195">
        <f t="shared" si="6"/>
        <v>4723270.92</v>
      </c>
      <c r="AZ71" s="195">
        <f t="shared" si="6"/>
        <v>2182.7999999999997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472953.82999999996</v>
      </c>
      <c r="BE71" s="195">
        <f t="shared" si="6"/>
        <v>11194500.430000002</v>
      </c>
      <c r="BF71" s="195">
        <f t="shared" si="6"/>
        <v>5387337.8399999999</v>
      </c>
      <c r="BG71" s="195">
        <f t="shared" si="6"/>
        <v>129350</v>
      </c>
      <c r="BH71" s="195">
        <f t="shared" si="6"/>
        <v>528700.23</v>
      </c>
      <c r="BI71" s="195">
        <f t="shared" si="6"/>
        <v>0</v>
      </c>
      <c r="BJ71" s="195">
        <f t="shared" si="6"/>
        <v>85983.02</v>
      </c>
      <c r="BK71" s="195">
        <f t="shared" si="6"/>
        <v>1803668.2999999998</v>
      </c>
      <c r="BL71" s="195">
        <f t="shared" si="6"/>
        <v>2148806.33</v>
      </c>
      <c r="BM71" s="195">
        <f t="shared" si="6"/>
        <v>0</v>
      </c>
      <c r="BN71" s="195">
        <f t="shared" si="6"/>
        <v>8308630.7999999998</v>
      </c>
      <c r="BO71" s="195">
        <f t="shared" si="6"/>
        <v>350780.56</v>
      </c>
      <c r="BP71" s="195">
        <f t="shared" ref="BP71:CC71" si="7">SUM(BP61:BP69)-BP70</f>
        <v>404008.56</v>
      </c>
      <c r="BQ71" s="195">
        <f t="shared" si="7"/>
        <v>0</v>
      </c>
      <c r="BR71" s="195">
        <f t="shared" si="7"/>
        <v>0</v>
      </c>
      <c r="BS71" s="195">
        <f t="shared" si="7"/>
        <v>746896.86999999988</v>
      </c>
      <c r="BT71" s="195">
        <f t="shared" si="7"/>
        <v>75347</v>
      </c>
      <c r="BU71" s="195">
        <f t="shared" si="7"/>
        <v>0</v>
      </c>
      <c r="BV71" s="195">
        <f t="shared" si="7"/>
        <v>1804401.7799999998</v>
      </c>
      <c r="BW71" s="195">
        <f t="shared" si="7"/>
        <v>32469359.340000004</v>
      </c>
      <c r="BX71" s="195">
        <f t="shared" si="7"/>
        <v>0</v>
      </c>
      <c r="BY71" s="195">
        <f t="shared" si="7"/>
        <v>15278347.909999996</v>
      </c>
      <c r="BZ71" s="195">
        <f t="shared" si="7"/>
        <v>0</v>
      </c>
      <c r="CA71" s="195">
        <f t="shared" si="7"/>
        <v>2842598.7399999998</v>
      </c>
      <c r="CB71" s="195">
        <f t="shared" si="7"/>
        <v>1658201.1500000001</v>
      </c>
      <c r="CC71" s="195">
        <f t="shared" si="7"/>
        <v>131701129.82600667</v>
      </c>
      <c r="CD71" s="245">
        <f>CD69-CD70</f>
        <v>30814269.160000004</v>
      </c>
      <c r="CE71" s="195">
        <f>SUM(CE61:CE69)-CE70</f>
        <v>641338681.68600667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99903642.690000013</v>
      </c>
      <c r="D73" s="184">
        <v>0</v>
      </c>
      <c r="E73" s="185">
        <v>185339817.42000008</v>
      </c>
      <c r="F73" s="185">
        <v>0</v>
      </c>
      <c r="G73" s="184">
        <v>8389896.5200000014</v>
      </c>
      <c r="H73" s="184">
        <v>0</v>
      </c>
      <c r="I73" s="185">
        <v>0</v>
      </c>
      <c r="J73" s="185">
        <v>5966451.1200000001</v>
      </c>
      <c r="K73" s="185">
        <v>0</v>
      </c>
      <c r="L73" s="185">
        <v>0</v>
      </c>
      <c r="M73" s="184">
        <v>0</v>
      </c>
      <c r="N73" s="184">
        <v>0</v>
      </c>
      <c r="O73" s="184">
        <v>35343932.840000004</v>
      </c>
      <c r="P73" s="185">
        <v>111181528.07000001</v>
      </c>
      <c r="Q73" s="185">
        <v>6834685.0600000005</v>
      </c>
      <c r="R73" s="185">
        <v>13572749.379999999</v>
      </c>
      <c r="S73" s="185">
        <v>0</v>
      </c>
      <c r="T73" s="185">
        <v>14435.32</v>
      </c>
      <c r="U73" s="185">
        <v>74815158.110000014</v>
      </c>
      <c r="V73" s="185">
        <v>59126584.620000005</v>
      </c>
      <c r="W73" s="185">
        <v>11081082.380000001</v>
      </c>
      <c r="X73" s="185">
        <v>32896186.100000005</v>
      </c>
      <c r="Y73" s="185">
        <v>16499172.339999996</v>
      </c>
      <c r="Z73" s="185">
        <v>0</v>
      </c>
      <c r="AA73" s="185">
        <v>2946732</v>
      </c>
      <c r="AB73" s="185">
        <v>50921815.189999998</v>
      </c>
      <c r="AC73" s="185">
        <v>16139576.600000001</v>
      </c>
      <c r="AD73" s="185">
        <v>0</v>
      </c>
      <c r="AE73" s="185">
        <v>5956549.0199999996</v>
      </c>
      <c r="AF73" s="185">
        <v>0</v>
      </c>
      <c r="AG73" s="185">
        <v>33803600.780000001</v>
      </c>
      <c r="AH73" s="185">
        <v>0</v>
      </c>
      <c r="AI73" s="185">
        <v>0</v>
      </c>
      <c r="AJ73" s="185">
        <v>535.88</v>
      </c>
      <c r="AK73" s="185">
        <v>3387527.1900000004</v>
      </c>
      <c r="AL73" s="185">
        <v>1659023.9500000002</v>
      </c>
      <c r="AM73" s="185">
        <v>0</v>
      </c>
      <c r="AN73" s="185">
        <v>0</v>
      </c>
      <c r="AO73" s="185">
        <v>2945136.2899999996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12208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778738026.87000012</v>
      </c>
      <c r="CF73" s="252"/>
    </row>
    <row r="74" spans="1:84" ht="12.6" customHeight="1" x14ac:dyDescent="0.25">
      <c r="A74" s="171" t="s">
        <v>246</v>
      </c>
      <c r="B74" s="175"/>
      <c r="C74" s="184">
        <v>7338714.6700000009</v>
      </c>
      <c r="D74" s="184">
        <v>0</v>
      </c>
      <c r="E74" s="185">
        <v>26749040.589999996</v>
      </c>
      <c r="F74" s="185">
        <v>0</v>
      </c>
      <c r="G74" s="184">
        <v>0</v>
      </c>
      <c r="H74" s="184">
        <v>0</v>
      </c>
      <c r="I74" s="184">
        <v>0</v>
      </c>
      <c r="J74" s="185">
        <v>305.76</v>
      </c>
      <c r="K74" s="185">
        <v>0</v>
      </c>
      <c r="L74" s="185">
        <v>0</v>
      </c>
      <c r="M74" s="184">
        <v>0</v>
      </c>
      <c r="N74" s="184">
        <v>0</v>
      </c>
      <c r="O74" s="184">
        <v>409112.55999999994</v>
      </c>
      <c r="P74" s="185">
        <v>107329878.05999999</v>
      </c>
      <c r="Q74" s="185">
        <v>15731167.810000001</v>
      </c>
      <c r="R74" s="185">
        <v>12948287.040000001</v>
      </c>
      <c r="S74" s="185">
        <v>0</v>
      </c>
      <c r="T74" s="185">
        <v>1396484.5999999999</v>
      </c>
      <c r="U74" s="185">
        <v>52331976.980000004</v>
      </c>
      <c r="V74" s="185">
        <v>78968804.109999999</v>
      </c>
      <c r="W74" s="185">
        <v>45560141.759999998</v>
      </c>
      <c r="X74" s="185">
        <v>96208143.650000006</v>
      </c>
      <c r="Y74" s="185">
        <v>62012970.779999994</v>
      </c>
      <c r="Z74" s="185">
        <v>0</v>
      </c>
      <c r="AA74" s="185">
        <v>21612217.680000003</v>
      </c>
      <c r="AB74" s="185">
        <v>33599867.329999998</v>
      </c>
      <c r="AC74" s="185">
        <v>18727462.760000002</v>
      </c>
      <c r="AD74" s="185">
        <v>0</v>
      </c>
      <c r="AE74" s="185">
        <v>13570478.41</v>
      </c>
      <c r="AF74" s="185">
        <v>0</v>
      </c>
      <c r="AG74" s="185">
        <v>134208167.10000001</v>
      </c>
      <c r="AH74" s="185">
        <v>0</v>
      </c>
      <c r="AI74" s="185">
        <v>0</v>
      </c>
      <c r="AJ74" s="185">
        <v>366759856.40999985</v>
      </c>
      <c r="AK74" s="185">
        <v>2093153.4800000004</v>
      </c>
      <c r="AL74" s="185">
        <v>2382055.2600000002</v>
      </c>
      <c r="AM74" s="185">
        <v>0</v>
      </c>
      <c r="AN74" s="185">
        <v>0</v>
      </c>
      <c r="AO74" s="185">
        <v>25194395.159999996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5430578.1600000001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1130563260.1200001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107242357.36000001</v>
      </c>
      <c r="D75" s="195">
        <f t="shared" si="9"/>
        <v>0</v>
      </c>
      <c r="E75" s="195">
        <f t="shared" si="9"/>
        <v>212088858.01000008</v>
      </c>
      <c r="F75" s="195">
        <f t="shared" si="9"/>
        <v>0</v>
      </c>
      <c r="G75" s="195">
        <f t="shared" si="9"/>
        <v>8389896.5200000014</v>
      </c>
      <c r="H75" s="195">
        <f t="shared" si="9"/>
        <v>0</v>
      </c>
      <c r="I75" s="195">
        <f t="shared" si="9"/>
        <v>0</v>
      </c>
      <c r="J75" s="195">
        <f t="shared" si="9"/>
        <v>5966756.8799999999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35753045.400000006</v>
      </c>
      <c r="P75" s="195">
        <f t="shared" si="9"/>
        <v>218511406.13</v>
      </c>
      <c r="Q75" s="195">
        <f t="shared" si="9"/>
        <v>22565852.870000001</v>
      </c>
      <c r="R75" s="195">
        <f t="shared" si="9"/>
        <v>26521036.420000002</v>
      </c>
      <c r="S75" s="195">
        <f t="shared" si="9"/>
        <v>0</v>
      </c>
      <c r="T75" s="195">
        <f t="shared" si="9"/>
        <v>1410919.92</v>
      </c>
      <c r="U75" s="195">
        <f t="shared" si="9"/>
        <v>127147135.09000002</v>
      </c>
      <c r="V75" s="195">
        <f t="shared" si="9"/>
        <v>138095388.73000002</v>
      </c>
      <c r="W75" s="195">
        <f t="shared" si="9"/>
        <v>56641224.140000001</v>
      </c>
      <c r="X75" s="195">
        <f t="shared" si="9"/>
        <v>129104329.75000001</v>
      </c>
      <c r="Y75" s="195">
        <f t="shared" si="9"/>
        <v>78512143.11999999</v>
      </c>
      <c r="Z75" s="195">
        <f t="shared" si="9"/>
        <v>0</v>
      </c>
      <c r="AA75" s="195">
        <f t="shared" si="9"/>
        <v>24558949.680000003</v>
      </c>
      <c r="AB75" s="195">
        <f t="shared" si="9"/>
        <v>84521682.519999996</v>
      </c>
      <c r="AC75" s="195">
        <f t="shared" si="9"/>
        <v>34867039.359999999</v>
      </c>
      <c r="AD75" s="195">
        <f t="shared" si="9"/>
        <v>0</v>
      </c>
      <c r="AE75" s="195">
        <f t="shared" si="9"/>
        <v>19527027.43</v>
      </c>
      <c r="AF75" s="195">
        <f t="shared" si="9"/>
        <v>0</v>
      </c>
      <c r="AG75" s="195">
        <f t="shared" si="9"/>
        <v>168011767.88</v>
      </c>
      <c r="AH75" s="195">
        <f t="shared" si="9"/>
        <v>0</v>
      </c>
      <c r="AI75" s="195">
        <f t="shared" si="9"/>
        <v>0</v>
      </c>
      <c r="AJ75" s="195">
        <f t="shared" si="9"/>
        <v>366760392.28999984</v>
      </c>
      <c r="AK75" s="195">
        <f t="shared" si="9"/>
        <v>5480680.6700000009</v>
      </c>
      <c r="AL75" s="195">
        <f t="shared" si="9"/>
        <v>4041079.2100000004</v>
      </c>
      <c r="AM75" s="195">
        <f t="shared" si="9"/>
        <v>0</v>
      </c>
      <c r="AN75" s="195">
        <f t="shared" si="9"/>
        <v>0</v>
      </c>
      <c r="AO75" s="195">
        <f t="shared" si="9"/>
        <v>28139531.449999996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5442786.1600000001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1909301286.9900002</v>
      </c>
      <c r="CF75" s="252"/>
    </row>
    <row r="76" spans="1:84" ht="12.6" customHeight="1" x14ac:dyDescent="0.25">
      <c r="A76" s="171" t="s">
        <v>248</v>
      </c>
      <c r="B76" s="175"/>
      <c r="C76" s="184">
        <v>90304.240000000049</v>
      </c>
      <c r="D76" s="184">
        <v>0</v>
      </c>
      <c r="E76" s="185">
        <v>229872.03999999963</v>
      </c>
      <c r="F76" s="185">
        <v>0</v>
      </c>
      <c r="G76" s="184">
        <v>14993.860000000004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49251.320000000022</v>
      </c>
      <c r="Q76" s="185">
        <v>12621.920000000004</v>
      </c>
      <c r="R76" s="185">
        <v>0</v>
      </c>
      <c r="S76" s="185">
        <v>0</v>
      </c>
      <c r="T76" s="185">
        <v>9574.6700000000019</v>
      </c>
      <c r="U76" s="185">
        <v>13139.26</v>
      </c>
      <c r="V76" s="185">
        <v>14799.479999999996</v>
      </c>
      <c r="W76" s="185">
        <v>4596.88</v>
      </c>
      <c r="X76" s="185">
        <v>3696.3399999999997</v>
      </c>
      <c r="Y76" s="185">
        <v>14387.920000000002</v>
      </c>
      <c r="Z76" s="185">
        <v>0</v>
      </c>
      <c r="AA76" s="185">
        <v>3005.72</v>
      </c>
      <c r="AB76" s="185">
        <v>7845.9600000000009</v>
      </c>
      <c r="AC76" s="185">
        <v>1275.8400000000001</v>
      </c>
      <c r="AD76" s="185">
        <v>0</v>
      </c>
      <c r="AE76" s="185">
        <v>655.96</v>
      </c>
      <c r="AF76" s="185">
        <v>0</v>
      </c>
      <c r="AG76" s="185">
        <v>21427.819999999989</v>
      </c>
      <c r="AH76" s="185">
        <v>0</v>
      </c>
      <c r="AI76" s="185">
        <v>0</v>
      </c>
      <c r="AJ76" s="185">
        <v>233.34</v>
      </c>
      <c r="AK76" s="185">
        <v>0</v>
      </c>
      <c r="AL76" s="185">
        <v>171.62</v>
      </c>
      <c r="AM76" s="185">
        <v>0</v>
      </c>
      <c r="AN76" s="185">
        <v>0</v>
      </c>
      <c r="AO76" s="185">
        <v>37338.180000000051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17300.589999999997</v>
      </c>
      <c r="AZ76" s="185">
        <v>0</v>
      </c>
      <c r="BA76" s="185">
        <v>0</v>
      </c>
      <c r="BB76" s="185">
        <v>0</v>
      </c>
      <c r="BC76" s="185">
        <v>0</v>
      </c>
      <c r="BD76" s="185">
        <v>11875.44</v>
      </c>
      <c r="BE76" s="185">
        <v>109817.81000000004</v>
      </c>
      <c r="BF76" s="185">
        <v>9926.6700000000019</v>
      </c>
      <c r="BG76" s="185">
        <v>5472.1799999999994</v>
      </c>
      <c r="BH76" s="185">
        <v>5448.5399999999991</v>
      </c>
      <c r="BI76" s="185">
        <v>0</v>
      </c>
      <c r="BJ76" s="185">
        <v>0</v>
      </c>
      <c r="BK76" s="185">
        <v>512.4</v>
      </c>
      <c r="BL76" s="185">
        <v>672.14</v>
      </c>
      <c r="BM76" s="185">
        <v>0</v>
      </c>
      <c r="BN76" s="185">
        <v>10870.699999999999</v>
      </c>
      <c r="BO76" s="185">
        <v>0</v>
      </c>
      <c r="BP76" s="185">
        <v>0</v>
      </c>
      <c r="BQ76" s="185">
        <v>0</v>
      </c>
      <c r="BR76" s="185">
        <v>0</v>
      </c>
      <c r="BS76" s="185">
        <v>1662.02</v>
      </c>
      <c r="BT76" s="185">
        <v>3187.5600000000004</v>
      </c>
      <c r="BU76" s="185">
        <v>0</v>
      </c>
      <c r="BV76" s="185">
        <v>920.81999999999994</v>
      </c>
      <c r="BW76" s="185">
        <v>2882.7</v>
      </c>
      <c r="BX76" s="185">
        <v>0</v>
      </c>
      <c r="BY76" s="185">
        <v>12343.599999999999</v>
      </c>
      <c r="BZ76" s="185">
        <v>0</v>
      </c>
      <c r="CA76" s="185">
        <v>0</v>
      </c>
      <c r="CB76" s="185">
        <v>18088.900000000001</v>
      </c>
      <c r="CC76" s="185">
        <v>7200.5399999999991</v>
      </c>
      <c r="CD76" s="249" t="s">
        <v>221</v>
      </c>
      <c r="CE76" s="195">
        <f t="shared" si="8"/>
        <v>747374.97999999986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0</v>
      </c>
      <c r="CF77" s="195">
        <f>AY59-CE77</f>
        <v>273061</v>
      </c>
    </row>
    <row r="78" spans="1:84" ht="12.6" customHeight="1" x14ac:dyDescent="0.25">
      <c r="A78" s="171" t="s">
        <v>250</v>
      </c>
      <c r="B78" s="175"/>
      <c r="C78" s="184">
        <v>21097.241109385828</v>
      </c>
      <c r="D78" s="184">
        <v>0</v>
      </c>
      <c r="E78" s="184">
        <v>53703.63398425559</v>
      </c>
      <c r="F78" s="184">
        <v>0</v>
      </c>
      <c r="G78" s="184">
        <v>3502.9261038061527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11506.292207270848</v>
      </c>
      <c r="Q78" s="184">
        <v>2948.7839054221499</v>
      </c>
      <c r="R78" s="184">
        <v>0</v>
      </c>
      <c r="S78" s="184">
        <v>0</v>
      </c>
      <c r="T78" s="184">
        <v>2236.8730585939611</v>
      </c>
      <c r="U78" s="184">
        <v>3069.6469647373006</v>
      </c>
      <c r="V78" s="184">
        <v>3457.5142634889917</v>
      </c>
      <c r="W78" s="184">
        <v>1073.9416633251492</v>
      </c>
      <c r="X78" s="184">
        <v>863.55387302154554</v>
      </c>
      <c r="Y78" s="184">
        <v>3361.3639548104766</v>
      </c>
      <c r="Z78" s="184">
        <v>0</v>
      </c>
      <c r="AA78" s="184">
        <v>702.20844057048862</v>
      </c>
      <c r="AB78" s="184">
        <v>1833.0048495463423</v>
      </c>
      <c r="AC78" s="184">
        <v>298.06689139954898</v>
      </c>
      <c r="AD78" s="184">
        <v>0</v>
      </c>
      <c r="AE78" s="184">
        <v>153.24802332772771</v>
      </c>
      <c r="AF78" s="184">
        <v>0</v>
      </c>
      <c r="AG78" s="184">
        <v>5006.0538130714503</v>
      </c>
      <c r="AH78" s="184">
        <v>0</v>
      </c>
      <c r="AI78" s="184">
        <v>0</v>
      </c>
      <c r="AJ78" s="184">
        <v>54.51383279970117</v>
      </c>
      <c r="AK78" s="184">
        <v>0</v>
      </c>
      <c r="AL78" s="184">
        <v>40.094557234442085</v>
      </c>
      <c r="AM78" s="184">
        <v>0</v>
      </c>
      <c r="AN78" s="184">
        <v>0</v>
      </c>
      <c r="AO78" s="184">
        <v>8723.096346812159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1272.9099106989106</v>
      </c>
      <c r="BI78" s="184">
        <v>0</v>
      </c>
      <c r="BJ78" s="249" t="s">
        <v>221</v>
      </c>
      <c r="BK78" s="184">
        <v>119.70895657224172</v>
      </c>
      <c r="BL78" s="184">
        <v>157.02806024681215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388.28782201833951</v>
      </c>
      <c r="BT78" s="184">
        <v>744.69063546333894</v>
      </c>
      <c r="BU78" s="184">
        <v>0</v>
      </c>
      <c r="BV78" s="184">
        <v>215.12568577449574</v>
      </c>
      <c r="BW78" s="184">
        <v>673.46801153552144</v>
      </c>
      <c r="BX78" s="184">
        <v>0</v>
      </c>
      <c r="BY78" s="184">
        <v>2883.7616634370079</v>
      </c>
      <c r="BZ78" s="184">
        <v>0</v>
      </c>
      <c r="CA78" s="184">
        <v>0</v>
      </c>
      <c r="CB78" s="184">
        <v>4226.0018433638243</v>
      </c>
      <c r="CC78" s="249" t="s">
        <v>221</v>
      </c>
      <c r="CD78" s="249" t="s">
        <v>221</v>
      </c>
      <c r="CE78" s="195">
        <f t="shared" si="8"/>
        <v>134313.04043199035</v>
      </c>
      <c r="CF78" s="195"/>
    </row>
    <row r="79" spans="1:84" ht="12.6" customHeight="1" x14ac:dyDescent="0.25">
      <c r="A79" s="171" t="s">
        <v>251</v>
      </c>
      <c r="B79" s="175"/>
      <c r="C79" s="225">
        <v>725352.0942503392</v>
      </c>
      <c r="D79" s="225">
        <v>0</v>
      </c>
      <c r="E79" s="184">
        <v>1434499.4003469786</v>
      </c>
      <c r="F79" s="184">
        <v>0</v>
      </c>
      <c r="G79" s="184">
        <v>56746.505402682364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2216598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114.06</v>
      </c>
      <c r="D80" s="187">
        <v>0</v>
      </c>
      <c r="E80" s="187">
        <v>256.99</v>
      </c>
      <c r="F80" s="187">
        <v>0</v>
      </c>
      <c r="G80" s="187">
        <v>8.6199999999999992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44.870000000000005</v>
      </c>
      <c r="Q80" s="187">
        <v>30.01</v>
      </c>
      <c r="R80" s="187">
        <v>0</v>
      </c>
      <c r="S80" s="187">
        <v>0</v>
      </c>
      <c r="T80" s="187">
        <v>5.09</v>
      </c>
      <c r="U80" s="187">
        <v>0</v>
      </c>
      <c r="V80" s="187">
        <v>10.580000000000002</v>
      </c>
      <c r="W80" s="187">
        <v>0</v>
      </c>
      <c r="X80" s="187">
        <v>0</v>
      </c>
      <c r="Y80" s="187">
        <v>0.2</v>
      </c>
      <c r="Z80" s="187">
        <v>0</v>
      </c>
      <c r="AA80" s="187">
        <v>0</v>
      </c>
      <c r="AB80" s="187">
        <v>0</v>
      </c>
      <c r="AC80" s="187">
        <v>10.88</v>
      </c>
      <c r="AD80" s="187">
        <v>0</v>
      </c>
      <c r="AE80" s="187">
        <v>0</v>
      </c>
      <c r="AF80" s="187">
        <v>0</v>
      </c>
      <c r="AG80" s="187">
        <v>74.839999999999989</v>
      </c>
      <c r="AH80" s="187">
        <v>0</v>
      </c>
      <c r="AI80" s="187">
        <v>0</v>
      </c>
      <c r="AJ80" s="187">
        <v>74.050000000000011</v>
      </c>
      <c r="AK80" s="187">
        <v>0</v>
      </c>
      <c r="AL80" s="187">
        <v>0</v>
      </c>
      <c r="AM80" s="187">
        <v>0</v>
      </c>
      <c r="AN80" s="187">
        <v>0</v>
      </c>
      <c r="AO80" s="187">
        <v>36.72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2.2999999999999998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669.22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16102</v>
      </c>
      <c r="D111" s="174">
        <v>75104.560000000012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2835</v>
      </c>
      <c r="D114" s="174">
        <v>3538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142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20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12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254</v>
      </c>
    </row>
    <row r="128" spans="1:5" ht="12.6" customHeight="1" x14ac:dyDescent="0.25">
      <c r="A128" s="173" t="s">
        <v>292</v>
      </c>
      <c r="B128" s="172" t="s">
        <v>256</v>
      </c>
      <c r="C128" s="189">
        <v>270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7390</v>
      </c>
      <c r="C138" s="189">
        <v>3622</v>
      </c>
      <c r="D138" s="174">
        <v>5092</v>
      </c>
      <c r="E138" s="175">
        <f>SUM(B138:D138)</f>
        <v>16104</v>
      </c>
    </row>
    <row r="139" spans="1:6" ht="12.6" customHeight="1" x14ac:dyDescent="0.25">
      <c r="A139" s="173" t="s">
        <v>215</v>
      </c>
      <c r="B139" s="174">
        <v>37172.910000000003</v>
      </c>
      <c r="C139" s="189">
        <v>17826.43</v>
      </c>
      <c r="D139" s="174">
        <v>20109.940000000002</v>
      </c>
      <c r="E139" s="175">
        <f>SUM(B139:D139)</f>
        <v>75109.279999999999</v>
      </c>
    </row>
    <row r="140" spans="1:6" ht="12.6" customHeight="1" x14ac:dyDescent="0.25">
      <c r="A140" s="173" t="s">
        <v>298</v>
      </c>
      <c r="B140" s="174">
        <v>117812.4423897391</v>
      </c>
      <c r="C140" s="174">
        <v>67203.333071964662</v>
      </c>
      <c r="D140" s="174">
        <v>139260.2245382962</v>
      </c>
      <c r="E140" s="175">
        <f>SUM(B140:D140)</f>
        <v>324276</v>
      </c>
    </row>
    <row r="141" spans="1:6" ht="12.6" customHeight="1" x14ac:dyDescent="0.25">
      <c r="A141" s="173" t="s">
        <v>245</v>
      </c>
      <c r="B141" s="174">
        <v>379796474.80999994</v>
      </c>
      <c r="C141" s="189">
        <v>170836744.80999997</v>
      </c>
      <c r="D141" s="174">
        <v>228104807.25</v>
      </c>
      <c r="E141" s="175">
        <f>SUM(B141:D141)</f>
        <v>778738026.86999989</v>
      </c>
      <c r="F141" s="199"/>
    </row>
    <row r="142" spans="1:6" ht="12.6" customHeight="1" x14ac:dyDescent="0.25">
      <c r="A142" s="173" t="s">
        <v>246</v>
      </c>
      <c r="B142" s="174">
        <v>410743992.62</v>
      </c>
      <c r="C142" s="189">
        <v>234299236.84999996</v>
      </c>
      <c r="D142" s="174">
        <v>485520030.65000004</v>
      </c>
      <c r="E142" s="175">
        <f>SUM(B142:D142)</f>
        <v>1130563260.1200001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17054023.030000001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372916.79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-293105.70000000013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4744016.7000000011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1009992.6000000006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22887843.420000002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15470911.66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2507060.1100000008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17977971.77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17342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17342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693935.47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18471973.020000003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19165908.490000002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444054.96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11186955.01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11631009.970000001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13772336.609999999</v>
      </c>
      <c r="C195" s="189">
        <v>0</v>
      </c>
      <c r="D195" s="174">
        <v>4263228.6100000003</v>
      </c>
      <c r="E195" s="175">
        <f t="shared" ref="E195:E203" si="10">SUM(B195:C195)-D195</f>
        <v>9509108</v>
      </c>
    </row>
    <row r="196" spans="1:8" ht="12.6" customHeight="1" x14ac:dyDescent="0.25">
      <c r="A196" s="173" t="s">
        <v>333</v>
      </c>
      <c r="B196" s="174">
        <v>0</v>
      </c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175421606.35999998</v>
      </c>
      <c r="C197" s="189">
        <v>175103.56000000006</v>
      </c>
      <c r="D197" s="174">
        <v>177393.46</v>
      </c>
      <c r="E197" s="175">
        <f t="shared" si="10"/>
        <v>175419316.45999998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22227446.5</v>
      </c>
      <c r="C199" s="189">
        <v>700524.86</v>
      </c>
      <c r="D199" s="174">
        <v>0</v>
      </c>
      <c r="E199" s="175">
        <f t="shared" si="10"/>
        <v>22927971.359999999</v>
      </c>
    </row>
    <row r="200" spans="1:8" ht="12.6" customHeight="1" x14ac:dyDescent="0.25">
      <c r="A200" s="173" t="s">
        <v>337</v>
      </c>
      <c r="B200" s="174">
        <v>69715089.060000002</v>
      </c>
      <c r="C200" s="189">
        <v>15902378.640000002</v>
      </c>
      <c r="D200" s="174">
        <v>665741.09</v>
      </c>
      <c r="E200" s="175">
        <f t="shared" si="10"/>
        <v>84951726.609999999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4395063</v>
      </c>
      <c r="C202" s="189">
        <v>32222</v>
      </c>
      <c r="D202" s="174">
        <v>0</v>
      </c>
      <c r="E202" s="175">
        <f t="shared" si="10"/>
        <v>4427285</v>
      </c>
    </row>
    <row r="203" spans="1:8" ht="12.6" customHeight="1" x14ac:dyDescent="0.25">
      <c r="A203" s="173" t="s">
        <v>340</v>
      </c>
      <c r="B203" s="174">
        <v>17475152.069999978</v>
      </c>
      <c r="C203" s="189">
        <v>-5626960.0800000113</v>
      </c>
      <c r="D203" s="174">
        <v>-2252946.92</v>
      </c>
      <c r="E203" s="175">
        <f t="shared" si="10"/>
        <v>14101138.909999967</v>
      </c>
    </row>
    <row r="204" spans="1:8" ht="12.6" customHeight="1" x14ac:dyDescent="0.25">
      <c r="A204" s="173" t="s">
        <v>203</v>
      </c>
      <c r="B204" s="175">
        <f>SUM(B195:B203)</f>
        <v>303006693.59999996</v>
      </c>
      <c r="C204" s="191">
        <f>SUM(C195:C203)</f>
        <v>11183268.979999991</v>
      </c>
      <c r="D204" s="175">
        <f>SUM(D195:D203)</f>
        <v>2853416.24</v>
      </c>
      <c r="E204" s="175">
        <f>SUM(E195:E203)</f>
        <v>311336546.33999997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1161528.6100000001</v>
      </c>
      <c r="C209" s="189">
        <v>419347.38999999902</v>
      </c>
      <c r="D209" s="174">
        <v>49962.97</v>
      </c>
      <c r="E209" s="175">
        <f t="shared" ref="E209:E216" si="11">SUM(B209:C209)-D209</f>
        <v>1530913.0299999991</v>
      </c>
      <c r="H209" s="259"/>
    </row>
    <row r="210" spans="1:8" ht="12.6" customHeight="1" x14ac:dyDescent="0.25">
      <c r="A210" s="173" t="s">
        <v>334</v>
      </c>
      <c r="B210" s="174">
        <v>15202022.26</v>
      </c>
      <c r="C210" s="189">
        <v>5351211.3499999903</v>
      </c>
      <c r="D210" s="174">
        <v>80646.09</v>
      </c>
      <c r="E210" s="175">
        <f t="shared" si="11"/>
        <v>20472587.519999992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2397206.61</v>
      </c>
      <c r="C212" s="189">
        <v>1266696.96</v>
      </c>
      <c r="D212" s="174">
        <v>0</v>
      </c>
      <c r="E212" s="175">
        <f t="shared" si="11"/>
        <v>3663903.57</v>
      </c>
      <c r="H212" s="259"/>
    </row>
    <row r="213" spans="1:8" ht="12.6" customHeight="1" x14ac:dyDescent="0.25">
      <c r="A213" s="173" t="s">
        <v>337</v>
      </c>
      <c r="B213" s="174">
        <v>35735298.32</v>
      </c>
      <c r="C213" s="189">
        <f>10649570.9899999-20579</f>
        <v>10628991.9899999</v>
      </c>
      <c r="D213" s="174">
        <f>165486.58-20579</f>
        <v>144907.57999999999</v>
      </c>
      <c r="E213" s="175">
        <f t="shared" si="11"/>
        <v>46219382.7299999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54496055.799999997</v>
      </c>
      <c r="C217" s="191">
        <f>SUM(C208:C216)</f>
        <v>17666247.68999989</v>
      </c>
      <c r="D217" s="175">
        <f>SUM(D208:D216)</f>
        <v>275516.64</v>
      </c>
      <c r="E217" s="175">
        <f>SUM(E208:E216)</f>
        <v>71886786.84999989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20576846.190000005</v>
      </c>
      <c r="D221" s="172">
        <f>C221</f>
        <v>20576846.190000005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575428071.26000011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310929295.78999978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16093067.330000002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17629123.04999999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287631052.56000006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7130630.4299999923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1214841240.4200001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2802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11939426.539999999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21540102.299999997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33479528.839999996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1268897615.45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18056250.629999999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243330913.47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164094982.07999998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7328957.1500000004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7009944.0699999994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904429.27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112535512.51000001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196077583.33000001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196077583.33000001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9509108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175419316.46000001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22927971.359999999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84951726.609999999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4427285.45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14101138.91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311336546.79000002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71886786.849999994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239449759.94000003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22983252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22983252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8289440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14368605.26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22658045.259999998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593704153.04000008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22151582.57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19568167.670000002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15541886.389999999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57261636.630000003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247904782.61000001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25781230.090000004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273686012.70000005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273686012.70000005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262756503.709999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593704153.03999901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593704153.04000008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778738026.86999941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1130563260.1200004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1909301286.9899998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20576846.190000005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1214841240.4199986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33479528.840000004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1268897615.4499986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640403671.54000115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17106609.039999995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17106609.039999995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657510280.58000112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272246313.93000007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22887843.420000006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13534193.219999999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120527468.89999986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2839849.7300000009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25779338.399999995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17666247.20999999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17977971.77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17342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19165908.490000002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11631009.970000001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134171791.61600712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658445278.65600705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-934998.07600593567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-11090128.530000001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-12025126.606005937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-12025126.606005937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Kadlec Regional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16102</v>
      </c>
      <c r="C414" s="194">
        <f>E138</f>
        <v>16104</v>
      </c>
      <c r="D414" s="179"/>
    </row>
    <row r="415" spans="1:5" ht="12.6" customHeight="1" x14ac:dyDescent="0.25">
      <c r="A415" s="179" t="s">
        <v>464</v>
      </c>
      <c r="B415" s="179">
        <f>D111</f>
        <v>75104.560000000012</v>
      </c>
      <c r="C415" s="179">
        <f>E139</f>
        <v>75109.279999999999</v>
      </c>
      <c r="D415" s="194">
        <f>SUM(C59:H59)+N59</f>
        <v>75104.560000000012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2835</v>
      </c>
    </row>
    <row r="424" spans="1:7" ht="12.6" customHeight="1" x14ac:dyDescent="0.25">
      <c r="A424" s="179" t="s">
        <v>1244</v>
      </c>
      <c r="B424" s="179">
        <f>D114</f>
        <v>3538</v>
      </c>
      <c r="D424" s="179">
        <f>J59</f>
        <v>3538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272246313.93000007</v>
      </c>
      <c r="C427" s="179">
        <f t="shared" ref="C427:C434" si="13">CE61</f>
        <v>272246313.92999995</v>
      </c>
      <c r="D427" s="179"/>
    </row>
    <row r="428" spans="1:7" ht="12.6" customHeight="1" x14ac:dyDescent="0.25">
      <c r="A428" s="179" t="s">
        <v>3</v>
      </c>
      <c r="B428" s="179">
        <f t="shared" si="12"/>
        <v>22887843.420000006</v>
      </c>
      <c r="C428" s="179">
        <f t="shared" si="13"/>
        <v>22887841</v>
      </c>
      <c r="D428" s="179">
        <f>D173</f>
        <v>22887843.420000002</v>
      </c>
    </row>
    <row r="429" spans="1:7" ht="12.6" customHeight="1" x14ac:dyDescent="0.25">
      <c r="A429" s="179" t="s">
        <v>236</v>
      </c>
      <c r="B429" s="179">
        <f t="shared" si="12"/>
        <v>13534193.219999999</v>
      </c>
      <c r="C429" s="179">
        <f t="shared" si="13"/>
        <v>13534193.219999999</v>
      </c>
      <c r="D429" s="179"/>
    </row>
    <row r="430" spans="1:7" ht="12.6" customHeight="1" x14ac:dyDescent="0.25">
      <c r="A430" s="179" t="s">
        <v>237</v>
      </c>
      <c r="B430" s="179">
        <f t="shared" si="12"/>
        <v>120527468.89999986</v>
      </c>
      <c r="C430" s="179">
        <f t="shared" si="13"/>
        <v>120527468.89999996</v>
      </c>
      <c r="D430" s="179"/>
    </row>
    <row r="431" spans="1:7" ht="12.6" customHeight="1" x14ac:dyDescent="0.25">
      <c r="A431" s="179" t="s">
        <v>444</v>
      </c>
      <c r="B431" s="179">
        <f t="shared" si="12"/>
        <v>2839849.7300000009</v>
      </c>
      <c r="C431" s="179">
        <f t="shared" si="13"/>
        <v>2839849.7299999995</v>
      </c>
      <c r="D431" s="179"/>
    </row>
    <row r="432" spans="1:7" ht="12.6" customHeight="1" x14ac:dyDescent="0.25">
      <c r="A432" s="179" t="s">
        <v>445</v>
      </c>
      <c r="B432" s="179">
        <f t="shared" si="12"/>
        <v>25779338.399999995</v>
      </c>
      <c r="C432" s="179">
        <f t="shared" si="13"/>
        <v>25779338.40000001</v>
      </c>
      <c r="D432" s="179"/>
    </row>
    <row r="433" spans="1:7" ht="12.6" customHeight="1" x14ac:dyDescent="0.25">
      <c r="A433" s="179" t="s">
        <v>6</v>
      </c>
      <c r="B433" s="179">
        <f t="shared" si="12"/>
        <v>17666247.20999999</v>
      </c>
      <c r="C433" s="179">
        <f t="shared" si="13"/>
        <v>17666248</v>
      </c>
      <c r="D433" s="179">
        <f>C217</f>
        <v>17666247.68999989</v>
      </c>
    </row>
    <row r="434" spans="1:7" ht="12.6" customHeight="1" x14ac:dyDescent="0.25">
      <c r="A434" s="179" t="s">
        <v>474</v>
      </c>
      <c r="B434" s="179">
        <f t="shared" si="12"/>
        <v>17977971.77</v>
      </c>
      <c r="C434" s="179">
        <f t="shared" si="13"/>
        <v>17977971.770000003</v>
      </c>
      <c r="D434" s="179">
        <f>D177</f>
        <v>17977971.77</v>
      </c>
    </row>
    <row r="435" spans="1:7" ht="12.6" customHeight="1" x14ac:dyDescent="0.25">
      <c r="A435" s="179" t="s">
        <v>447</v>
      </c>
      <c r="B435" s="179">
        <f t="shared" si="12"/>
        <v>17342</v>
      </c>
      <c r="C435" s="179"/>
      <c r="D435" s="179">
        <f>D181</f>
        <v>17342</v>
      </c>
    </row>
    <row r="436" spans="1:7" ht="12.6" customHeight="1" x14ac:dyDescent="0.25">
      <c r="A436" s="179" t="s">
        <v>475</v>
      </c>
      <c r="B436" s="179">
        <f t="shared" si="12"/>
        <v>19165908.490000002</v>
      </c>
      <c r="C436" s="179"/>
      <c r="D436" s="179">
        <f>D186</f>
        <v>19165908.490000002</v>
      </c>
    </row>
    <row r="437" spans="1:7" ht="12.6" customHeight="1" x14ac:dyDescent="0.25">
      <c r="A437" s="194" t="s">
        <v>449</v>
      </c>
      <c r="B437" s="194">
        <f t="shared" si="12"/>
        <v>11631009.970000001</v>
      </c>
      <c r="C437" s="194"/>
      <c r="D437" s="194">
        <f>D190</f>
        <v>11631009.970000001</v>
      </c>
    </row>
    <row r="438" spans="1:7" ht="12.6" customHeight="1" x14ac:dyDescent="0.25">
      <c r="A438" s="194" t="s">
        <v>476</v>
      </c>
      <c r="B438" s="194">
        <f>C386+C387+C388</f>
        <v>30814260.460000001</v>
      </c>
      <c r="C438" s="194">
        <f>CD69</f>
        <v>30814269.160000004</v>
      </c>
      <c r="D438" s="194">
        <f>D181+D186+D190</f>
        <v>30814260.460000001</v>
      </c>
    </row>
    <row r="439" spans="1:7" ht="12.6" customHeight="1" x14ac:dyDescent="0.25">
      <c r="A439" s="179" t="s">
        <v>451</v>
      </c>
      <c r="B439" s="194">
        <f>C389</f>
        <v>134171791.61600712</v>
      </c>
      <c r="C439" s="194">
        <f>SUM(C69:CC69)</f>
        <v>134171796.61600667</v>
      </c>
      <c r="D439" s="179"/>
    </row>
    <row r="440" spans="1:7" ht="12.6" customHeight="1" x14ac:dyDescent="0.25">
      <c r="A440" s="179" t="s">
        <v>477</v>
      </c>
      <c r="B440" s="194">
        <f>B438+B439</f>
        <v>164986052.07600713</v>
      </c>
      <c r="C440" s="194">
        <f>CE69</f>
        <v>164986065.77600667</v>
      </c>
      <c r="D440" s="179"/>
    </row>
    <row r="441" spans="1:7" ht="12.6" customHeight="1" x14ac:dyDescent="0.25">
      <c r="A441" s="179" t="s">
        <v>478</v>
      </c>
      <c r="B441" s="179">
        <f>D390</f>
        <v>658445278.65600705</v>
      </c>
      <c r="C441" s="179">
        <f>SUM(C427:C437)+C440</f>
        <v>658445290.72600663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20576846.190000005</v>
      </c>
      <c r="C444" s="179">
        <f>C363</f>
        <v>20576846.190000005</v>
      </c>
      <c r="D444" s="179"/>
    </row>
    <row r="445" spans="1:7" ht="12.6" customHeight="1" x14ac:dyDescent="0.25">
      <c r="A445" s="179" t="s">
        <v>343</v>
      </c>
      <c r="B445" s="179">
        <f>D229</f>
        <v>1214841240.4200001</v>
      </c>
      <c r="C445" s="179">
        <f>C364</f>
        <v>1214841240.4199986</v>
      </c>
      <c r="D445" s="179"/>
    </row>
    <row r="446" spans="1:7" ht="12.6" customHeight="1" x14ac:dyDescent="0.25">
      <c r="A446" s="179" t="s">
        <v>351</v>
      </c>
      <c r="B446" s="179">
        <f>D236</f>
        <v>33479528.839999996</v>
      </c>
      <c r="C446" s="179">
        <f>C365</f>
        <v>33479528.840000004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1268897615.45</v>
      </c>
      <c r="C448" s="179">
        <f>D367</f>
        <v>1268897615.4499986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2802</v>
      </c>
    </row>
    <row r="454" spans="1:7" ht="12.6" customHeight="1" x14ac:dyDescent="0.25">
      <c r="A454" s="179" t="s">
        <v>168</v>
      </c>
      <c r="B454" s="179">
        <f>C233</f>
        <v>11939426.539999999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21540102.299999997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17106609.039999995</v>
      </c>
      <c r="C458" s="194">
        <f>CE70</f>
        <v>17106609.039999999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778738026.86999941</v>
      </c>
      <c r="C463" s="194">
        <f>CE73</f>
        <v>778738026.87000012</v>
      </c>
      <c r="D463" s="194">
        <f>E141+E147+E153</f>
        <v>778738026.86999989</v>
      </c>
    </row>
    <row r="464" spans="1:7" ht="12.6" customHeight="1" x14ac:dyDescent="0.25">
      <c r="A464" s="179" t="s">
        <v>246</v>
      </c>
      <c r="B464" s="194">
        <f>C360</f>
        <v>1130563260.1200004</v>
      </c>
      <c r="C464" s="194">
        <f>CE74</f>
        <v>1130563260.1200001</v>
      </c>
      <c r="D464" s="194">
        <f>E142+E148+E154</f>
        <v>1130563260.1200001</v>
      </c>
    </row>
    <row r="465" spans="1:7" ht="12.6" customHeight="1" x14ac:dyDescent="0.25">
      <c r="A465" s="179" t="s">
        <v>247</v>
      </c>
      <c r="B465" s="194">
        <f>D361</f>
        <v>1909301286.9899998</v>
      </c>
      <c r="C465" s="194">
        <f>CE75</f>
        <v>1909301286.9900002</v>
      </c>
      <c r="D465" s="194">
        <f>D463+D464</f>
        <v>1909301286.99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9509108</v>
      </c>
      <c r="C468" s="179">
        <f>E195</f>
        <v>9509108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175419316.46000001</v>
      </c>
      <c r="C470" s="179">
        <f>E197</f>
        <v>175419316.45999998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22927971.359999999</v>
      </c>
      <c r="C472" s="179">
        <f>E199</f>
        <v>22927971.359999999</v>
      </c>
      <c r="D472" s="179"/>
    </row>
    <row r="473" spans="1:7" ht="12.6" customHeight="1" x14ac:dyDescent="0.25">
      <c r="A473" s="179" t="s">
        <v>495</v>
      </c>
      <c r="B473" s="179">
        <f t="shared" si="14"/>
        <v>84951726.609999999</v>
      </c>
      <c r="C473" s="179">
        <f>SUM(E200:E201)</f>
        <v>84951726.609999999</v>
      </c>
      <c r="D473" s="179"/>
    </row>
    <row r="474" spans="1:7" ht="12.6" customHeight="1" x14ac:dyDescent="0.25">
      <c r="A474" s="179" t="s">
        <v>339</v>
      </c>
      <c r="B474" s="179">
        <f t="shared" si="14"/>
        <v>4427285.45</v>
      </c>
      <c r="C474" s="179">
        <f>E202</f>
        <v>4427285</v>
      </c>
      <c r="D474" s="179"/>
    </row>
    <row r="475" spans="1:7" ht="12.6" customHeight="1" x14ac:dyDescent="0.25">
      <c r="A475" s="179" t="s">
        <v>340</v>
      </c>
      <c r="B475" s="179">
        <f t="shared" si="14"/>
        <v>14101138.91</v>
      </c>
      <c r="C475" s="179">
        <f>E203</f>
        <v>14101138.909999967</v>
      </c>
      <c r="D475" s="179"/>
    </row>
    <row r="476" spans="1:7" ht="12.6" customHeight="1" x14ac:dyDescent="0.25">
      <c r="A476" s="179" t="s">
        <v>203</v>
      </c>
      <c r="B476" s="179">
        <f>D275</f>
        <v>311336546.79000002</v>
      </c>
      <c r="C476" s="179">
        <f>E204</f>
        <v>311336546.33999997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71886786.849999994</v>
      </c>
      <c r="C478" s="179">
        <f>E217</f>
        <v>71886786.84999989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593704153.04000008</v>
      </c>
    </row>
    <row r="482" spans="1:12" ht="12.6" customHeight="1" x14ac:dyDescent="0.25">
      <c r="A482" s="180" t="s">
        <v>499</v>
      </c>
      <c r="C482" s="180">
        <f>D339</f>
        <v>593704153.03999901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Kadlec Regional Medical Center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26124865.140000001</v>
      </c>
      <c r="C496" s="240">
        <f>C71</f>
        <v>26124865.140000001</v>
      </c>
      <c r="D496" s="240">
        <f>'Prior Year'!C59</f>
        <v>24576.964286600578</v>
      </c>
      <c r="E496" s="180">
        <f>C59</f>
        <v>24576.964286600578</v>
      </c>
      <c r="F496" s="263">
        <f t="shared" ref="F496:G511" si="15">IF(B496=0,"",IF(D496=0,"",B496/D496))</f>
        <v>1062.9817757534579</v>
      </c>
      <c r="G496" s="264">
        <f t="shared" si="15"/>
        <v>1062.9817757534579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58560059.29999996</v>
      </c>
      <c r="C498" s="240">
        <f>E71</f>
        <v>58560059.29999996</v>
      </c>
      <c r="D498" s="240">
        <f>'Prior Year'!E59</f>
        <v>48604.864880020497</v>
      </c>
      <c r="E498" s="180">
        <f>E59</f>
        <v>48604.864880020497</v>
      </c>
      <c r="F498" s="263">
        <f t="shared" si="15"/>
        <v>1204.8188889024491</v>
      </c>
      <c r="G498" s="263">
        <f t="shared" si="15"/>
        <v>1204.8188889024491</v>
      </c>
      <c r="H498" s="265" t="str">
        <f t="shared" si="16"/>
        <v/>
      </c>
      <c r="I498" s="267" t="s">
        <v>1277</v>
      </c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1990482.53</v>
      </c>
      <c r="C500" s="240">
        <f>G71</f>
        <v>1990482.53</v>
      </c>
      <c r="D500" s="240">
        <f>'Prior Year'!G59</f>
        <v>1922.730833378936</v>
      </c>
      <c r="E500" s="180">
        <f>G59</f>
        <v>1922.730833378936</v>
      </c>
      <c r="F500" s="263">
        <f t="shared" si="15"/>
        <v>1035.2372237678217</v>
      </c>
      <c r="G500" s="263">
        <f t="shared" si="15"/>
        <v>1035.2372237678217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1188.29</v>
      </c>
      <c r="C503" s="240">
        <f>J71</f>
        <v>1188.29</v>
      </c>
      <c r="D503" s="240">
        <f>'Prior Year'!J59</f>
        <v>3538</v>
      </c>
      <c r="E503" s="180">
        <f>J59</f>
        <v>3538</v>
      </c>
      <c r="F503" s="263">
        <f t="shared" si="15"/>
        <v>0.3358648954211419</v>
      </c>
      <c r="G503" s="263">
        <f t="shared" si="15"/>
        <v>0.3358648954211419</v>
      </c>
      <c r="H503" s="265" t="str">
        <f t="shared" si="16"/>
        <v/>
      </c>
      <c r="I503" s="267" t="s">
        <v>1276</v>
      </c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15245.890000000001</v>
      </c>
      <c r="C508" s="240">
        <f>O71</f>
        <v>15245.890000000001</v>
      </c>
      <c r="D508" s="240">
        <f>'Prior Year'!O59</f>
        <v>2835</v>
      </c>
      <c r="E508" s="180">
        <f>O59</f>
        <v>2835</v>
      </c>
      <c r="F508" s="263">
        <f t="shared" si="15"/>
        <v>5.377738977072311</v>
      </c>
      <c r="G508" s="263">
        <f t="shared" si="15"/>
        <v>5.377738977072311</v>
      </c>
      <c r="H508" s="265" t="str">
        <f t="shared" si="16"/>
        <v/>
      </c>
      <c r="I508" s="267" t="s">
        <v>1276</v>
      </c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40538887.389999986</v>
      </c>
      <c r="C509" s="240">
        <f>P71</f>
        <v>40538887.389999986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5096177.9499999993</v>
      </c>
      <c r="C510" s="240">
        <f>Q71</f>
        <v>5096177.9499999993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4203968.1999999993</v>
      </c>
      <c r="C511" s="240">
        <f>R71</f>
        <v>4203968.1999999993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1018478.0499999999</v>
      </c>
      <c r="C513" s="240">
        <f>T71</f>
        <v>1018478.0499999999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13704099.85</v>
      </c>
      <c r="C514" s="240">
        <f>U71</f>
        <v>13704099.85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16373107.530000005</v>
      </c>
      <c r="C515" s="240">
        <f>V71</f>
        <v>16373107.530000005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2390705.65</v>
      </c>
      <c r="C516" s="240">
        <f>W71</f>
        <v>2390705.65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2569676.7200000002</v>
      </c>
      <c r="C517" s="240">
        <f>X71</f>
        <v>2569676.7200000002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8785404.7800000031</v>
      </c>
      <c r="C518" s="240">
        <f>Y71</f>
        <v>8785404.7800000031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2993519.5799999996</v>
      </c>
      <c r="C520" s="240">
        <f>AA71</f>
        <v>2993519.5799999996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18848470.470000003</v>
      </c>
      <c r="C521" s="240">
        <f>AB71</f>
        <v>18848470.470000003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7645545.6500000004</v>
      </c>
      <c r="C522" s="240">
        <f>AC71</f>
        <v>7645545.6500000004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7772787.4699999997</v>
      </c>
      <c r="C524" s="240">
        <f>AE71</f>
        <v>7772787.4699999997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24433245.710000001</v>
      </c>
      <c r="C526" s="240">
        <f>AG71</f>
        <v>24433245.710000001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639978.03</v>
      </c>
      <c r="C527" s="240">
        <f>AH71</f>
        <v>639978.03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135059994.30999997</v>
      </c>
      <c r="C529" s="240">
        <f>AJ71</f>
        <v>135059994.30999997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1352949.2100000002</v>
      </c>
      <c r="C530" s="240">
        <f>AK71</f>
        <v>1352949.2100000002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1354957.5699999998</v>
      </c>
      <c r="C531" s="240">
        <f>AL71</f>
        <v>1354957.5699999998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5865274.5499999998</v>
      </c>
      <c r="C534" s="240">
        <f>AO71</f>
        <v>5865274.5499999998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1066385.42</v>
      </c>
      <c r="C541" s="240">
        <f>AV71</f>
        <v>1066385.42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2501.0499999999997</v>
      </c>
      <c r="C543" s="240">
        <f>AX71</f>
        <v>2501.0499999999997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4723270.92</v>
      </c>
      <c r="C544" s="240">
        <f>AY71</f>
        <v>4723270.92</v>
      </c>
      <c r="D544" s="240">
        <f>'Prior Year'!AY59</f>
        <v>273061</v>
      </c>
      <c r="E544" s="180">
        <f>AY59</f>
        <v>273061</v>
      </c>
      <c r="F544" s="263">
        <f t="shared" ref="F544:G550" si="19">IF(B544=0,"",IF(D544=0,"",B544/D544))</f>
        <v>17.29749367357477</v>
      </c>
      <c r="G544" s="263">
        <f t="shared" si="19"/>
        <v>17.29749367357477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2182.7999999999997</v>
      </c>
      <c r="C545" s="240">
        <f>AZ71</f>
        <v>2182.7999999999997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472953.82999999996</v>
      </c>
      <c r="C549" s="240">
        <f>BD71</f>
        <v>472953.82999999996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11194500.430000002</v>
      </c>
      <c r="C550" s="240">
        <f>BE71</f>
        <v>11194500.430000002</v>
      </c>
      <c r="D550" s="240">
        <f>'Prior Year'!BE59</f>
        <v>747374.97999999986</v>
      </c>
      <c r="E550" s="180">
        <f>BE59</f>
        <v>747374.97999999986</v>
      </c>
      <c r="F550" s="263">
        <f t="shared" si="19"/>
        <v>14.978425461874577</v>
      </c>
      <c r="G550" s="263">
        <f t="shared" si="19"/>
        <v>14.978425461874577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5387337.8399999999</v>
      </c>
      <c r="C551" s="240">
        <f>BF71</f>
        <v>5387337.8399999999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129350</v>
      </c>
      <c r="C552" s="240">
        <f>BG71</f>
        <v>129350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528700.23</v>
      </c>
      <c r="C553" s="240">
        <f>BH71</f>
        <v>528700.23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85983.02</v>
      </c>
      <c r="C555" s="240">
        <f>BJ71</f>
        <v>85983.02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1803668.2999999998</v>
      </c>
      <c r="C556" s="240">
        <f>BK71</f>
        <v>1803668.2999999998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2148806.33</v>
      </c>
      <c r="C557" s="240">
        <f>BL71</f>
        <v>2148806.33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8308630.7999999998</v>
      </c>
      <c r="C559" s="240">
        <f>BN71</f>
        <v>8308630.7999999998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350780.56</v>
      </c>
      <c r="C560" s="240">
        <f>BO71</f>
        <v>350780.56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404008.56</v>
      </c>
      <c r="C561" s="240">
        <f>BP71</f>
        <v>404008.56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746896.86999999988</v>
      </c>
      <c r="C564" s="240">
        <f>BS71</f>
        <v>746896.86999999988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75347</v>
      </c>
      <c r="C565" s="240">
        <f>BT71</f>
        <v>75347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1804401.7799999998</v>
      </c>
      <c r="C567" s="240">
        <f>BV71</f>
        <v>1804401.7799999998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32469359.340000004</v>
      </c>
      <c r="C568" s="240">
        <f>BW71</f>
        <v>32469359.340000004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15278347.909999996</v>
      </c>
      <c r="C570" s="240">
        <f>BY71</f>
        <v>15278347.909999996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2842598.7399999998</v>
      </c>
      <c r="C572" s="240">
        <f>CA71</f>
        <v>2842598.7399999998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1658201.1500000001</v>
      </c>
      <c r="C573" s="240">
        <f>CB71</f>
        <v>1658201.1500000001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131701129.82600667</v>
      </c>
      <c r="C574" s="240">
        <f>CC71</f>
        <v>131701129.82600667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30814269.160000004</v>
      </c>
      <c r="C575" s="240">
        <f>CD71</f>
        <v>30814269.160000004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637557.16999999981</v>
      </c>
      <c r="E612" s="180">
        <f>SUM(C624:D647)+SUM(C668:D713)</f>
        <v>496305715.37911946</v>
      </c>
      <c r="F612" s="180">
        <f>CE64-(AX64+BD64+BE64+BG64+BJ64+BN64+BP64+BQ64+CB64+CC64+CD64)</f>
        <v>118217538.67999996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2755.190000000001</v>
      </c>
      <c r="I612" s="180">
        <f>CE78-(AX78+AY78+AZ78+BD78+BE78+BF78+BG78+BJ78+BN78+BO78+BP78+BQ78+BR78+CB78+CC78+CD78)</f>
        <v>130087.03858862653</v>
      </c>
      <c r="J612" s="180">
        <f>CE79-(AX79+AY79+AZ79+BA79+BD79+BE79+BF79+BG79+BJ79+BN79+BO79+BP79+BQ79+BR79+CB79+CC79+CD79)</f>
        <v>2216598</v>
      </c>
      <c r="K612" s="180">
        <f>CE75-(AW75+AX75+AY75+AZ75+BA75+BB75+BC75+BD75+BE75+BF75+BG75+BH75+BI75+BJ75+BK75+BL75+BM75+BN75+BO75+BP75+BQ75+BR75+BS75+BT75+BU75+BV75+BW75+BX75+CB75+CC75+CD75)</f>
        <v>1909301286.9900002</v>
      </c>
      <c r="L612" s="197">
        <f>CE80-(AW80+AX80+AY80+AZ80+BA80+BB80+BC80+BD80+BE80+BF80+BG80+BH80+BI80+BJ80+BK80+BL80+BM80+BN80+BO80+BP80+BQ80+BR80+BS80+BT80+BU80+BV80+BW80+BX80+BY80+BZ80+CA80+CB80+CC80+CD80)</f>
        <v>669.22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11194500.430000002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30814269.160000004</v>
      </c>
      <c r="D615" s="266">
        <f>SUM(C614:C615)</f>
        <v>42008769.590000004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2501.0499999999997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85983.02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129350</v>
      </c>
      <c r="D618" s="180">
        <f>(D615/D612)*BG76</f>
        <v>360563.03589999035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8308630.7999999998</v>
      </c>
      <c r="D619" s="180">
        <f>(D615/D612)*BN76</f>
        <v>716272.59965096647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131701129.82600667</v>
      </c>
      <c r="D620" s="180">
        <f>(D615/D612)*CC76</f>
        <v>474445.02237121522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404008.56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1658201.1500000001</v>
      </c>
      <c r="D622" s="180">
        <f>(D615/D612)*CB76</f>
        <v>1191881.2429582612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145032966.30688709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472953.82999999996</v>
      </c>
      <c r="D624" s="180">
        <f>(D615/D612)*BD76</f>
        <v>782475.11943104619</v>
      </c>
      <c r="E624" s="180">
        <f>(E623/E612)*SUM(C624:D624)</f>
        <v>366867.7971690027</v>
      </c>
      <c r="F624" s="180">
        <f>SUM(C624:E624)</f>
        <v>1622296.7466000488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4723270.92</v>
      </c>
      <c r="D625" s="180">
        <f>(D615/D612)*AY76</f>
        <v>1139939.3392141731</v>
      </c>
      <c r="E625" s="180">
        <f>(E623/E612)*SUM(C625:D625)</f>
        <v>1713376.9562279359</v>
      </c>
      <c r="F625" s="180">
        <f>(F624/F612)*AY64</f>
        <v>29534.070337657555</v>
      </c>
      <c r="G625" s="180">
        <f>SUM(C625:F625)</f>
        <v>7606121.2857797667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350780.56</v>
      </c>
      <c r="D627" s="180">
        <f>(D615/D612)*BO76</f>
        <v>0</v>
      </c>
      <c r="E627" s="180">
        <f>(E623/E612)*SUM(C627:D627)</f>
        <v>102506.86938136232</v>
      </c>
      <c r="F627" s="180">
        <f>(F624/F612)*BO64</f>
        <v>455.62704003841856</v>
      </c>
      <c r="G627" s="180" t="e">
        <f>(G625/G612)*BO77</f>
        <v>#DIV/0!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2182.7999999999997</v>
      </c>
      <c r="D628" s="180">
        <f>(D615/D612)*AZ76</f>
        <v>0</v>
      </c>
      <c r="E628" s="180">
        <f>(E623/E612)*SUM(C628:D628)</f>
        <v>637.86885591846271</v>
      </c>
      <c r="F628" s="180">
        <f>(F624/F612)*AZ64</f>
        <v>27.713006246535866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5387337.8399999999</v>
      </c>
      <c r="D629" s="180">
        <f>(D615/D612)*BF76</f>
        <v>654070.27392691001</v>
      </c>
      <c r="E629" s="180">
        <f>(E623/E612)*SUM(C629:D629)</f>
        <v>1765450.8346010062</v>
      </c>
      <c r="F629" s="180">
        <f>(F624/F612)*BF64</f>
        <v>11071.862665633191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1803668.2999999998</v>
      </c>
      <c r="D635" s="180">
        <f>(D615/D612)*BK76</f>
        <v>33762.138598356614</v>
      </c>
      <c r="E635" s="180">
        <f>(E623/E612)*SUM(C635:D635)</f>
        <v>536943.21591464768</v>
      </c>
      <c r="F635" s="180">
        <f>(F624/F612)*BK64</f>
        <v>147.72855015413575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528700.23</v>
      </c>
      <c r="D636" s="180">
        <f>(D615/D612)*BH76</f>
        <v>359005.39156652987</v>
      </c>
      <c r="E636" s="180">
        <f>(E623/E612)*SUM(C636:D636)</f>
        <v>259409.82647106025</v>
      </c>
      <c r="F636" s="180">
        <f>(F624/F612)*BH64</f>
        <v>0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2148806.33</v>
      </c>
      <c r="D637" s="180">
        <f>(D615/D612)*BL76</f>
        <v>44287.439183254122</v>
      </c>
      <c r="E637" s="180">
        <f>(E623/E612)*SUM(C637:D637)</f>
        <v>640876.95321185258</v>
      </c>
      <c r="F637" s="180">
        <f>(F624/F612)*BL64</f>
        <v>42.12679952839661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746896.86999999988</v>
      </c>
      <c r="D639" s="180">
        <f>(D615/D612)*BS76</f>
        <v>109510.83058790136</v>
      </c>
      <c r="E639" s="180">
        <f>(E623/E612)*SUM(C639:D639)</f>
        <v>250263.78970760768</v>
      </c>
      <c r="F639" s="180">
        <f>(F624/F612)*BS64</f>
        <v>294.12130557698799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75347</v>
      </c>
      <c r="D640" s="180">
        <f>(D615/D612)*BT76</f>
        <v>210028.96664827794</v>
      </c>
      <c r="E640" s="180">
        <f>(E623/E612)*SUM(C640:D640)</f>
        <v>83394.008316182182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1804401.7799999998</v>
      </c>
      <c r="D642" s="180">
        <f>(D615/D612)*BV76</f>
        <v>60673.014176695418</v>
      </c>
      <c r="E642" s="180">
        <f>(E623/E612)*SUM(C642:D642)</f>
        <v>545021.58931823855</v>
      </c>
      <c r="F642" s="180">
        <f>(F624/F612)*BV64</f>
        <v>83.355155651644949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32469359.340000004</v>
      </c>
      <c r="D643" s="180">
        <f>(D615/D612)*BW76</f>
        <v>189941.68020585988</v>
      </c>
      <c r="E643" s="180">
        <f>(E623/E612)*SUM(C643:D643)</f>
        <v>9543866.1246359721</v>
      </c>
      <c r="F643" s="180">
        <f>(F624/F612)*BW64</f>
        <v>109890.34925215851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15278347.909999996</v>
      </c>
      <c r="D645" s="180">
        <f>(D615/D612)*BY76</f>
        <v>813322.27557118388</v>
      </c>
      <c r="E645" s="180">
        <f>(E623/E612)*SUM(C645:D645)</f>
        <v>4702389.2482534023</v>
      </c>
      <c r="F645" s="180">
        <f>(F624/F612)*BY64</f>
        <v>651.72936401286461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2842598.7399999998</v>
      </c>
      <c r="D647" s="180">
        <f>(D615/D612)*CA76</f>
        <v>0</v>
      </c>
      <c r="E647" s="180">
        <f>(E623/E612)*SUM(C647:D647)</f>
        <v>830678.58077655477</v>
      </c>
      <c r="F647" s="180">
        <f>(F624/F612)*CA64</f>
        <v>220.88574876182426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252933226.44600672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26124865.140000001</v>
      </c>
      <c r="D668" s="180">
        <f>(D615/D612)*C76</f>
        <v>5950164.45530691</v>
      </c>
      <c r="E668" s="180">
        <f>(E623/E612)*SUM(C668:D668)</f>
        <v>9373127.3737902027</v>
      </c>
      <c r="F668" s="180">
        <f>(F624/F612)*C64</f>
        <v>31010.591332064338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58560059.29999996</v>
      </c>
      <c r="D670" s="180">
        <f>(D615/D612)*E76</f>
        <v>15146314.743104924</v>
      </c>
      <c r="E670" s="180">
        <f>(E623/E612)*SUM(C670:D670)</f>
        <v>21538849.406621587</v>
      </c>
      <c r="F670" s="180">
        <f>(F624/F612)*E64</f>
        <v>49241.993325828167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1990482.53</v>
      </c>
      <c r="D672" s="180">
        <f>(D615/D612)*G76</f>
        <v>987948.43763535412</v>
      </c>
      <c r="E672" s="180">
        <f>(E623/E612)*SUM(C672:D672)</f>
        <v>870372.16133300506</v>
      </c>
      <c r="F672" s="180">
        <f>(F624/F612)*G64</f>
        <v>979.13493066489161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1188.29</v>
      </c>
      <c r="D675" s="180">
        <f>(D615/D612)*J76</f>
        <v>0</v>
      </c>
      <c r="E675" s="180">
        <f>(E623/E612)*SUM(C675:D675)</f>
        <v>347.24811379849285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15245.890000000001</v>
      </c>
      <c r="D680" s="180">
        <f>(D615/D612)*O76</f>
        <v>0</v>
      </c>
      <c r="E680" s="180">
        <f>(E623/E612)*SUM(C680:D680)</f>
        <v>4455.2310847346225</v>
      </c>
      <c r="F680" s="180">
        <f>(F624/F612)*O64</f>
        <v>34.319659806036803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40538887.389999986</v>
      </c>
      <c r="D681" s="180">
        <f>(D615/D612)*P76</f>
        <v>3245179.336440308</v>
      </c>
      <c r="E681" s="180">
        <f>(E623/E612)*SUM(C681:D681)</f>
        <v>12794801.424891014</v>
      </c>
      <c r="F681" s="180">
        <f>(F624/F612)*P64</f>
        <v>363120.12372502137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5096177.9499999993</v>
      </c>
      <c r="D682" s="180">
        <f>(D615/D612)*Q76</f>
        <v>831660.8360994719</v>
      </c>
      <c r="E682" s="180">
        <f>(E623/E612)*SUM(C682:D682)</f>
        <v>1732263.0312251966</v>
      </c>
      <c r="F682" s="180">
        <f>(F624/F612)*Q64</f>
        <v>8119.091705645832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4203968.1999999993</v>
      </c>
      <c r="D683" s="180">
        <f>(D615/D612)*R76</f>
        <v>0</v>
      </c>
      <c r="E683" s="180">
        <f>(E623/E612)*SUM(C683:D683)</f>
        <v>1228504.8497579251</v>
      </c>
      <c r="F683" s="180">
        <f>(F624/F612)*R64</f>
        <v>14438.246120095037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1018478.0499999999</v>
      </c>
      <c r="D685" s="180">
        <f>(D615/D612)*T76</f>
        <v>630876.92344560334</v>
      </c>
      <c r="E685" s="180">
        <f>(E623/E612)*SUM(C685:D685)</f>
        <v>481982.8522609371</v>
      </c>
      <c r="F685" s="180">
        <f>(F624/F612)*T64</f>
        <v>203.5636446375461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13704099.85</v>
      </c>
      <c r="D686" s="180">
        <f>(D615/D612)*U76</f>
        <v>865748.47228696942</v>
      </c>
      <c r="E686" s="180">
        <f>(E623/E612)*SUM(C686:D686)</f>
        <v>4257674.7664663382</v>
      </c>
      <c r="F686" s="180">
        <f>(F624/F612)*U64</f>
        <v>67373.493682563349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16373107.530000005</v>
      </c>
      <c r="D687" s="180">
        <f>(D615/D612)*V76</f>
        <v>975140.70051445474</v>
      </c>
      <c r="E687" s="180">
        <f>(E623/E612)*SUM(C687:D687)</f>
        <v>5069592.8399247546</v>
      </c>
      <c r="F687" s="180">
        <f>(F624/F612)*V64</f>
        <v>137675.76987247358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2390705.65</v>
      </c>
      <c r="D688" s="180">
        <f>(D615/D612)*W76</f>
        <v>302889.34363780945</v>
      </c>
      <c r="E688" s="180">
        <f>(E623/E612)*SUM(C688:D688)</f>
        <v>787135.95240033383</v>
      </c>
      <c r="F688" s="180">
        <f>(F624/F612)*W64</f>
        <v>4266.6177083098473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2569676.7200000002</v>
      </c>
      <c r="D689" s="180">
        <f>(D615/D612)*X76</f>
        <v>243552.58272179836</v>
      </c>
      <c r="E689" s="180">
        <f>(E623/E612)*SUM(C689:D689)</f>
        <v>822096.09527370741</v>
      </c>
      <c r="F689" s="180">
        <f>(F624/F612)*X64</f>
        <v>6896.7431912120546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8785404.7800000031</v>
      </c>
      <c r="D690" s="180">
        <f>(D615/D612)*Y76</f>
        <v>948022.92970739095</v>
      </c>
      <c r="E690" s="180">
        <f>(E623/E612)*SUM(C690:D690)</f>
        <v>2844351.4739582734</v>
      </c>
      <c r="F690" s="180">
        <f>(F624/F612)*Y64</f>
        <v>9787.0125709700569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2993519.5799999996</v>
      </c>
      <c r="D692" s="180">
        <f>(D615/D612)*AA76</f>
        <v>198047.49263827564</v>
      </c>
      <c r="E692" s="180">
        <f>(E623/E612)*SUM(C692:D692)</f>
        <v>932655.87191259582</v>
      </c>
      <c r="F692" s="180">
        <f>(F624/F612)*AA64</f>
        <v>23152.159507267475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18848470.470000003</v>
      </c>
      <c r="D693" s="180">
        <f>(D615/D612)*AB76</f>
        <v>516971.87540429761</v>
      </c>
      <c r="E693" s="180">
        <f>(E623/E612)*SUM(C693:D693)</f>
        <v>5659067.5065136496</v>
      </c>
      <c r="F693" s="180">
        <f>(F624/F612)*AB64</f>
        <v>233458.52529068233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7645545.6500000004</v>
      </c>
      <c r="D694" s="180">
        <f>(D615/D612)*AC76</f>
        <v>84065.353062699665</v>
      </c>
      <c r="E694" s="180">
        <f>(E623/E612)*SUM(C694:D694)</f>
        <v>2258786.0212655151</v>
      </c>
      <c r="F694" s="180">
        <f>(F624/F612)*AC64</f>
        <v>21006.818551371558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7772787.4699999997</v>
      </c>
      <c r="D696" s="180">
        <f>(D615/D612)*AE76</f>
        <v>43221.335743516793</v>
      </c>
      <c r="E696" s="180">
        <f>(E623/E612)*SUM(C696:D696)</f>
        <v>2284033.624137918</v>
      </c>
      <c r="F696" s="180">
        <f>(F624/F612)*AE64</f>
        <v>5428.5608274865699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24433245.710000001</v>
      </c>
      <c r="D698" s="180">
        <f>(D615/D612)*AG76</f>
        <v>1411883.3503135</v>
      </c>
      <c r="E698" s="180">
        <f>(E623/E612)*SUM(C698:D698)</f>
        <v>7552594.3305695383</v>
      </c>
      <c r="F698" s="180">
        <f>(F624/F612)*AG64</f>
        <v>29020.99822329318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639978.03</v>
      </c>
      <c r="D699" s="180">
        <f>(D615/D612)*AH76</f>
        <v>0</v>
      </c>
      <c r="E699" s="180">
        <f>(E623/E612)*SUM(C699:D699)</f>
        <v>187017.6167349513</v>
      </c>
      <c r="F699" s="180">
        <f>(F624/F612)*AH64</f>
        <v>6.4086309791391016E-2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135059994.30999997</v>
      </c>
      <c r="D701" s="180">
        <f>(D615/D612)*AJ76</f>
        <v>15374.819321897994</v>
      </c>
      <c r="E701" s="180">
        <f>(E623/E612)*SUM(C701:D701)</f>
        <v>39472407.535864301</v>
      </c>
      <c r="F701" s="180">
        <f>(F624/F612)*AJ64</f>
        <v>457894.46966859029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1352949.2100000002</v>
      </c>
      <c r="D702" s="180">
        <f>(D615/D612)*AK76</f>
        <v>0</v>
      </c>
      <c r="E702" s="180">
        <f>(E623/E612)*SUM(C702:D702)</f>
        <v>395365.66093938437</v>
      </c>
      <c r="F702" s="180">
        <f>(F624/F612)*AK64</f>
        <v>92.470369688633312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1354957.5699999998</v>
      </c>
      <c r="D703" s="180">
        <f>(D615/D612)*AL76</f>
        <v>11308.076163641612</v>
      </c>
      <c r="E703" s="180">
        <f>(E623/E612)*SUM(C703:D703)</f>
        <v>399257.05726548529</v>
      </c>
      <c r="F703" s="180">
        <f>(F624/F612)*AL64</f>
        <v>137.56544947567613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5865274.5499999998</v>
      </c>
      <c r="D706" s="180">
        <f>(D615/D612)*AO76</f>
        <v>2460220.1564605557</v>
      </c>
      <c r="E706" s="180">
        <f>(E623/E612)*SUM(C706:D706)</f>
        <v>2432918.1708654999</v>
      </c>
      <c r="F706" s="180">
        <f>(F624/F612)*AO64</f>
        <v>5060.0527444245236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1066385.42</v>
      </c>
      <c r="D713" s="180">
        <f>(D615/D612)*AV76</f>
        <v>0</v>
      </c>
      <c r="E713" s="180">
        <f>(E623/E612)*SUM(C713:D713)</f>
        <v>311624.54087572359</v>
      </c>
      <c r="F713" s="180">
        <f>(F624/F612)*AV64</f>
        <v>1478.7911867469913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5">
      <c r="C715" s="180">
        <f>SUM(C614:C647)+SUM(C668:C713)</f>
        <v>641338681.68600678</v>
      </c>
      <c r="D715" s="180">
        <f>SUM(D616:D647)+SUM(D668:D713)</f>
        <v>42008769.590000004</v>
      </c>
      <c r="E715" s="180">
        <f>SUM(E624:E647)+SUM(E668:E713)</f>
        <v>145032966.30688715</v>
      </c>
      <c r="F715" s="180">
        <f>SUM(F625:F648)+SUM(F668:F713)</f>
        <v>1622296.7466000493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5">
      <c r="C716" s="180">
        <f>CE71</f>
        <v>641338681.68600667</v>
      </c>
      <c r="D716" s="180">
        <f>D615</f>
        <v>42008769.590000004</v>
      </c>
      <c r="E716" s="180">
        <f>E623</f>
        <v>145032966.30688709</v>
      </c>
      <c r="F716" s="180">
        <f>F624</f>
        <v>1622296.7466000488</v>
      </c>
      <c r="G716" s="180">
        <f>G625</f>
        <v>7606121.2857797667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252933226.44600672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161*2018*A</v>
      </c>
      <c r="B722" s="276">
        <f>ROUND(C165,0)</f>
        <v>17054023</v>
      </c>
      <c r="C722" s="276">
        <f>ROUND(C166,0)</f>
        <v>372917</v>
      </c>
      <c r="D722" s="276">
        <f>ROUND(C167,0)</f>
        <v>-293106</v>
      </c>
      <c r="E722" s="276">
        <f>ROUND(C168,0)</f>
        <v>0</v>
      </c>
      <c r="F722" s="276">
        <f>ROUND(C169,0)</f>
        <v>0</v>
      </c>
      <c r="G722" s="276">
        <f>ROUND(C170,0)</f>
        <v>4744017</v>
      </c>
      <c r="H722" s="276">
        <f>ROUND(C171+C172,0)</f>
        <v>1009993</v>
      </c>
      <c r="I722" s="276">
        <f>ROUND(C175,0)</f>
        <v>15470912</v>
      </c>
      <c r="J722" s="276">
        <f>ROUND(C176,0)</f>
        <v>2507060</v>
      </c>
      <c r="K722" s="276">
        <f>ROUND(C179,0)</f>
        <v>0</v>
      </c>
      <c r="L722" s="276">
        <f>ROUND(C180,0)</f>
        <v>17342</v>
      </c>
      <c r="M722" s="276">
        <f>ROUND(C183,0)</f>
        <v>693935</v>
      </c>
      <c r="N722" s="276">
        <f>ROUND(C184,0)</f>
        <v>18471973</v>
      </c>
      <c r="O722" s="276">
        <f>ROUND(C185,0)</f>
        <v>0</v>
      </c>
      <c r="P722" s="276">
        <f>ROUND(C188,0)</f>
        <v>444055</v>
      </c>
      <c r="Q722" s="276">
        <f>ROUND(C189,0)</f>
        <v>11186955</v>
      </c>
      <c r="R722" s="276">
        <f>ROUND(B195,0)</f>
        <v>13772337</v>
      </c>
      <c r="S722" s="276">
        <f>ROUND(C195,0)</f>
        <v>0</v>
      </c>
      <c r="T722" s="276">
        <f>ROUND(D195,0)</f>
        <v>4263229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175421606</v>
      </c>
      <c r="Y722" s="276">
        <f>ROUND(C197,0)</f>
        <v>175104</v>
      </c>
      <c r="Z722" s="276">
        <f>ROUND(D197,0)</f>
        <v>177393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22227447</v>
      </c>
      <c r="AE722" s="276">
        <f>ROUND(C199,0)</f>
        <v>700525</v>
      </c>
      <c r="AF722" s="276">
        <f>ROUND(D199,0)</f>
        <v>0</v>
      </c>
      <c r="AG722" s="276">
        <f>ROUND(B200,0)</f>
        <v>69715089</v>
      </c>
      <c r="AH722" s="276">
        <f>ROUND(C200,0)</f>
        <v>15902379</v>
      </c>
      <c r="AI722" s="276">
        <f>ROUND(D200,0)</f>
        <v>665741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4395063</v>
      </c>
      <c r="AN722" s="276">
        <f>ROUND(C202,0)</f>
        <v>32222</v>
      </c>
      <c r="AO722" s="276">
        <f>ROUND(D202,0)</f>
        <v>0</v>
      </c>
      <c r="AP722" s="276">
        <f>ROUND(B203,0)</f>
        <v>17475152</v>
      </c>
      <c r="AQ722" s="276">
        <f>ROUND(C203,0)</f>
        <v>-5626960</v>
      </c>
      <c r="AR722" s="276">
        <f>ROUND(D203,0)</f>
        <v>-2252947</v>
      </c>
      <c r="AS722" s="276"/>
      <c r="AT722" s="276"/>
      <c r="AU722" s="276"/>
      <c r="AV722" s="276">
        <f>ROUND(B209,0)</f>
        <v>1161529</v>
      </c>
      <c r="AW722" s="276">
        <f>ROUND(C209,0)</f>
        <v>419347</v>
      </c>
      <c r="AX722" s="276">
        <f>ROUND(D209,0)</f>
        <v>49963</v>
      </c>
      <c r="AY722" s="276">
        <f>ROUND(B210,0)</f>
        <v>15202022</v>
      </c>
      <c r="AZ722" s="276">
        <f>ROUND(C210,0)</f>
        <v>5351211</v>
      </c>
      <c r="BA722" s="276">
        <f>ROUND(D210,0)</f>
        <v>80646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2397207</v>
      </c>
      <c r="BF722" s="276">
        <f>ROUND(C212,0)</f>
        <v>1266697</v>
      </c>
      <c r="BG722" s="276">
        <f>ROUND(D212,0)</f>
        <v>0</v>
      </c>
      <c r="BH722" s="276">
        <f>ROUND(B213,0)</f>
        <v>35735298</v>
      </c>
      <c r="BI722" s="276">
        <f>ROUND(C213,0)</f>
        <v>10628992</v>
      </c>
      <c r="BJ722" s="276">
        <f>ROUND(D213,0)</f>
        <v>144908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575428071</v>
      </c>
      <c r="BU722" s="276">
        <f>ROUND(C224,0)</f>
        <v>310929296</v>
      </c>
      <c r="BV722" s="276">
        <f>ROUND(C225,0)</f>
        <v>16093067</v>
      </c>
      <c r="BW722" s="276">
        <f>ROUND(C226,0)</f>
        <v>17629123</v>
      </c>
      <c r="BX722" s="276">
        <f>ROUND(C227,0)</f>
        <v>287631053</v>
      </c>
      <c r="BY722" s="276">
        <f>ROUND(C228,0)</f>
        <v>7130630</v>
      </c>
      <c r="BZ722" s="276">
        <f>ROUND(C231,0)</f>
        <v>2802</v>
      </c>
      <c r="CA722" s="276">
        <f>ROUND(C233,0)</f>
        <v>11939427</v>
      </c>
      <c r="CB722" s="276">
        <f>ROUND(C234,0)</f>
        <v>21540102</v>
      </c>
      <c r="CC722" s="276">
        <f>ROUND(C238+C239,0)</f>
        <v>0</v>
      </c>
      <c r="CD722" s="276">
        <f>D221</f>
        <v>20576846.190000005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161*2018*A</v>
      </c>
      <c r="B726" s="276">
        <f>ROUND(C111,0)</f>
        <v>16102</v>
      </c>
      <c r="C726" s="276">
        <f>ROUND(C112,0)</f>
        <v>0</v>
      </c>
      <c r="D726" s="276">
        <f>ROUND(C113,0)</f>
        <v>0</v>
      </c>
      <c r="E726" s="276">
        <f>ROUND(C114,0)</f>
        <v>2835</v>
      </c>
      <c r="F726" s="276">
        <f>ROUND(D111,0)</f>
        <v>75105</v>
      </c>
      <c r="G726" s="276">
        <f>ROUND(D112,0)</f>
        <v>0</v>
      </c>
      <c r="H726" s="276">
        <f>ROUND(D113,0)</f>
        <v>0</v>
      </c>
      <c r="I726" s="276">
        <f>ROUND(D114,0)</f>
        <v>3538</v>
      </c>
      <c r="J726" s="276">
        <f>ROUND(C116,0)</f>
        <v>47</v>
      </c>
      <c r="K726" s="276">
        <f>ROUND(C117,0)</f>
        <v>0</v>
      </c>
      <c r="L726" s="276">
        <f>ROUND(C118,0)</f>
        <v>142</v>
      </c>
      <c r="M726" s="276">
        <f>ROUND(C119,0)</f>
        <v>20</v>
      </c>
      <c r="N726" s="276">
        <f>ROUND(C120,0)</f>
        <v>33</v>
      </c>
      <c r="O726" s="276">
        <f>ROUND(C121,0)</f>
        <v>12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270</v>
      </c>
      <c r="W726" s="276">
        <f>ROUND(C129,0)</f>
        <v>18</v>
      </c>
      <c r="X726" s="276">
        <f>ROUND(B138,0)</f>
        <v>7390</v>
      </c>
      <c r="Y726" s="276">
        <f>ROUND(B139,0)</f>
        <v>37173</v>
      </c>
      <c r="Z726" s="276">
        <f>ROUND(B140,0)</f>
        <v>117812</v>
      </c>
      <c r="AA726" s="276">
        <f>ROUND(B141,0)</f>
        <v>379796475</v>
      </c>
      <c r="AB726" s="276">
        <f>ROUND(B142,0)</f>
        <v>410743993</v>
      </c>
      <c r="AC726" s="276">
        <f>ROUND(C138,0)</f>
        <v>3622</v>
      </c>
      <c r="AD726" s="276">
        <f>ROUND(C139,0)</f>
        <v>17826</v>
      </c>
      <c r="AE726" s="276">
        <f>ROUND(C140,0)</f>
        <v>67203</v>
      </c>
      <c r="AF726" s="276">
        <f>ROUND(C141,0)</f>
        <v>170836745</v>
      </c>
      <c r="AG726" s="276">
        <f>ROUND(C142,0)</f>
        <v>234299237</v>
      </c>
      <c r="AH726" s="276">
        <f>ROUND(D138,0)</f>
        <v>5092</v>
      </c>
      <c r="AI726" s="276">
        <f>ROUND(D139,0)</f>
        <v>20110</v>
      </c>
      <c r="AJ726" s="276">
        <f>ROUND(D140,0)</f>
        <v>139260</v>
      </c>
      <c r="AK726" s="276">
        <f>ROUND(D141,0)</f>
        <v>228104807</v>
      </c>
      <c r="AL726" s="276">
        <f>ROUND(D142,0)</f>
        <v>485520031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161*2018*A</v>
      </c>
      <c r="B730" s="276">
        <f>ROUND(C250,0)</f>
        <v>18056251</v>
      </c>
      <c r="C730" s="276">
        <f>ROUND(C251,0)</f>
        <v>0</v>
      </c>
      <c r="D730" s="276">
        <f>ROUND(C252,0)</f>
        <v>243330913</v>
      </c>
      <c r="E730" s="276">
        <f>ROUND(C253,0)</f>
        <v>164094982</v>
      </c>
      <c r="F730" s="276">
        <f>ROUND(C254,0)</f>
        <v>0</v>
      </c>
      <c r="G730" s="276">
        <f>ROUND(C255,0)</f>
        <v>7328957</v>
      </c>
      <c r="H730" s="276">
        <f>ROUND(C256,0)</f>
        <v>0</v>
      </c>
      <c r="I730" s="276">
        <f>ROUND(C257,0)</f>
        <v>7009944</v>
      </c>
      <c r="J730" s="276">
        <f>ROUND(C258,0)</f>
        <v>904429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196077583</v>
      </c>
      <c r="O730" s="276">
        <f>ROUND(C267,0)</f>
        <v>9509108</v>
      </c>
      <c r="P730" s="276">
        <f>ROUND(C268,0)</f>
        <v>0</v>
      </c>
      <c r="Q730" s="276">
        <f>ROUND(C269,0)</f>
        <v>175419316</v>
      </c>
      <c r="R730" s="276">
        <f>ROUND(C270,0)</f>
        <v>0</v>
      </c>
      <c r="S730" s="276">
        <f>ROUND(C271,0)</f>
        <v>22927971</v>
      </c>
      <c r="T730" s="276">
        <f>ROUND(C272,0)</f>
        <v>84951727</v>
      </c>
      <c r="U730" s="276">
        <f>ROUND(C273,0)</f>
        <v>4427285</v>
      </c>
      <c r="V730" s="276">
        <f>ROUND(C274,0)</f>
        <v>14101139</v>
      </c>
      <c r="W730" s="276">
        <f>ROUND(C275,0)</f>
        <v>0</v>
      </c>
      <c r="X730" s="276">
        <f>ROUND(C276,0)</f>
        <v>71886787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22983252</v>
      </c>
      <c r="AC730" s="276">
        <f>ROUND(C286,0)</f>
        <v>8289440</v>
      </c>
      <c r="AD730" s="276">
        <f>ROUND(C287,0)</f>
        <v>0</v>
      </c>
      <c r="AE730" s="276">
        <f>ROUND(C288,0)</f>
        <v>0</v>
      </c>
      <c r="AF730" s="276">
        <f>ROUND(C289,0)</f>
        <v>14368605</v>
      </c>
      <c r="AG730" s="276">
        <f>ROUND(C304,0)</f>
        <v>0</v>
      </c>
      <c r="AH730" s="276">
        <f>ROUND(C305,0)</f>
        <v>22151583</v>
      </c>
      <c r="AI730" s="276">
        <f>ROUND(C306,0)</f>
        <v>19568168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15541886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247904783</v>
      </c>
      <c r="AZ730" s="276">
        <f>ROUND(C327,0)</f>
        <v>25781230</v>
      </c>
      <c r="BA730" s="276">
        <f>ROUND(C328,0)</f>
        <v>0</v>
      </c>
      <c r="BB730" s="276">
        <f>ROUND(C332,0)</f>
        <v>262756504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2963.9</v>
      </c>
      <c r="BJ730" s="276">
        <f>ROUND(C359,0)</f>
        <v>778738027</v>
      </c>
      <c r="BK730" s="276">
        <f>ROUND(C360,0)</f>
        <v>1130563260</v>
      </c>
      <c r="BL730" s="276">
        <f>ROUND(C364,0)</f>
        <v>1214841240</v>
      </c>
      <c r="BM730" s="276">
        <f>ROUND(C365,0)</f>
        <v>33479529</v>
      </c>
      <c r="BN730" s="276">
        <f>ROUND(C366,0)</f>
        <v>0</v>
      </c>
      <c r="BO730" s="276">
        <f>ROUND(C370,0)</f>
        <v>17106609</v>
      </c>
      <c r="BP730" s="276">
        <f>ROUND(C371,0)</f>
        <v>0</v>
      </c>
      <c r="BQ730" s="276">
        <f>ROUND(C378,0)</f>
        <v>272246314</v>
      </c>
      <c r="BR730" s="276">
        <f>ROUND(C379,0)</f>
        <v>22887843</v>
      </c>
      <c r="BS730" s="276">
        <f>ROUND(C380,0)</f>
        <v>13534193</v>
      </c>
      <c r="BT730" s="276">
        <f>ROUND(C381,0)</f>
        <v>120527469</v>
      </c>
      <c r="BU730" s="276">
        <f>ROUND(C382,0)</f>
        <v>2839850</v>
      </c>
      <c r="BV730" s="276">
        <f>ROUND(C383,0)</f>
        <v>25779338</v>
      </c>
      <c r="BW730" s="276">
        <f>ROUND(C384,0)</f>
        <v>17666247</v>
      </c>
      <c r="BX730" s="276">
        <f>ROUND(C385,0)</f>
        <v>17977972</v>
      </c>
      <c r="BY730" s="276">
        <f>ROUND(C386,0)</f>
        <v>17342</v>
      </c>
      <c r="BZ730" s="276">
        <f>ROUND(C387,0)</f>
        <v>19165908</v>
      </c>
      <c r="CA730" s="276">
        <f>ROUND(C388,0)</f>
        <v>11631010</v>
      </c>
      <c r="CB730" s="276">
        <f>C363</f>
        <v>20576846.190000005</v>
      </c>
      <c r="CC730" s="276">
        <f>ROUND(C389,0)</f>
        <v>134171792</v>
      </c>
      <c r="CD730" s="276">
        <f>ROUND(C392,0)</f>
        <v>-11090129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161*2018*6010*A</v>
      </c>
      <c r="B734" s="276">
        <f>ROUND(C59,0)</f>
        <v>24577</v>
      </c>
      <c r="C734" s="276">
        <f>ROUND(C60,2)</f>
        <v>176.56</v>
      </c>
      <c r="D734" s="276">
        <f>ROUND(C61,0)</f>
        <v>18801076</v>
      </c>
      <c r="E734" s="276">
        <f>ROUND(C62,0)</f>
        <v>1580613</v>
      </c>
      <c r="F734" s="276">
        <f>ROUND(C63,0)</f>
        <v>403349</v>
      </c>
      <c r="G734" s="276">
        <f>ROUND(C64,0)</f>
        <v>2259757</v>
      </c>
      <c r="H734" s="276">
        <f>ROUND(C65,0)</f>
        <v>1665</v>
      </c>
      <c r="I734" s="276">
        <f>ROUND(C66,0)</f>
        <v>568783</v>
      </c>
      <c r="J734" s="276">
        <f>ROUND(C67,0)</f>
        <v>2134587</v>
      </c>
      <c r="K734" s="276">
        <f>ROUND(C68,0)</f>
        <v>185065</v>
      </c>
      <c r="L734" s="276">
        <f>ROUND(C69,0)</f>
        <v>190945</v>
      </c>
      <c r="M734" s="276">
        <f>ROUND(C70,0)</f>
        <v>976</v>
      </c>
      <c r="N734" s="276">
        <f>ROUND(C75,0)</f>
        <v>107242357</v>
      </c>
      <c r="O734" s="276">
        <f>ROUND(C73,0)</f>
        <v>99903643</v>
      </c>
      <c r="P734" s="276">
        <f>IF(C76&gt;0,ROUND(C76,0),0)</f>
        <v>90304</v>
      </c>
      <c r="Q734" s="276">
        <f>IF(C77&gt;0,ROUND(C77,0),0)</f>
        <v>0</v>
      </c>
      <c r="R734" s="276">
        <f>IF(C78&gt;0,ROUND(C78,0),0)</f>
        <v>21097</v>
      </c>
      <c r="S734" s="276">
        <f>IF(C79&gt;0,ROUND(C79,0),0)</f>
        <v>725352</v>
      </c>
      <c r="T734" s="276">
        <f>IF(C80&gt;0,ROUND(C80,2),0)</f>
        <v>114.06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161*2018*6030*A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161*2018*6070*A</v>
      </c>
      <c r="B736" s="276">
        <f>ROUND(E59,0)</f>
        <v>48605</v>
      </c>
      <c r="C736" s="278">
        <f>ROUND(E60,2)</f>
        <v>454.89</v>
      </c>
      <c r="D736" s="276">
        <f>ROUND(E61,0)</f>
        <v>42602752</v>
      </c>
      <c r="E736" s="276">
        <f>ROUND(E62,0)</f>
        <v>3581628</v>
      </c>
      <c r="F736" s="276">
        <f>ROUND(E63,0)</f>
        <v>1221390</v>
      </c>
      <c r="G736" s="276">
        <f>ROUND(E64,0)</f>
        <v>3588288</v>
      </c>
      <c r="H736" s="276">
        <f>ROUND(E65,0)</f>
        <v>1002</v>
      </c>
      <c r="I736" s="276">
        <f>ROUND(E66,0)</f>
        <v>1454590</v>
      </c>
      <c r="J736" s="276">
        <f>ROUND(E67,0)</f>
        <v>5433653</v>
      </c>
      <c r="K736" s="276">
        <f>ROUND(E68,0)</f>
        <v>139271</v>
      </c>
      <c r="L736" s="276">
        <f>ROUND(E69,0)</f>
        <v>594441</v>
      </c>
      <c r="M736" s="276">
        <f>ROUND(E70,0)</f>
        <v>56956</v>
      </c>
      <c r="N736" s="276">
        <f>ROUND(E75,0)</f>
        <v>212088858</v>
      </c>
      <c r="O736" s="276">
        <f>ROUND(E73,0)</f>
        <v>185339817</v>
      </c>
      <c r="P736" s="276">
        <f>IF(E76&gt;0,ROUND(E76,0),0)</f>
        <v>229872</v>
      </c>
      <c r="Q736" s="276">
        <f>IF(E77&gt;0,ROUND(E77,0),0)</f>
        <v>0</v>
      </c>
      <c r="R736" s="276">
        <f>IF(E78&gt;0,ROUND(E78,0),0)</f>
        <v>53704</v>
      </c>
      <c r="S736" s="276">
        <f>IF(E79&gt;0,ROUND(E79,0),0)</f>
        <v>1434499</v>
      </c>
      <c r="T736" s="278">
        <f>IF(E80&gt;0,ROUND(E80,2),0)</f>
        <v>256.99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161*2018*6100*A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161*2018*6120*A</v>
      </c>
      <c r="B738" s="276">
        <f>ROUND(G59,0)</f>
        <v>1923</v>
      </c>
      <c r="C738" s="278">
        <f>ROUND(G60,2)</f>
        <v>16</v>
      </c>
      <c r="D738" s="276">
        <f>ROUND(G61,0)</f>
        <v>1254664</v>
      </c>
      <c r="E738" s="276">
        <f>ROUND(G62,0)</f>
        <v>105480</v>
      </c>
      <c r="F738" s="276">
        <f>ROUND(G63,0)</f>
        <v>138885</v>
      </c>
      <c r="G738" s="276">
        <f>ROUND(G64,0)</f>
        <v>71350</v>
      </c>
      <c r="H738" s="276">
        <f>ROUND(G65,0)</f>
        <v>0</v>
      </c>
      <c r="I738" s="276">
        <f>ROUND(G66,0)</f>
        <v>53106</v>
      </c>
      <c r="J738" s="276">
        <f>ROUND(G67,0)</f>
        <v>354421</v>
      </c>
      <c r="K738" s="276">
        <f>ROUND(G68,0)</f>
        <v>0</v>
      </c>
      <c r="L738" s="276">
        <f>ROUND(G69,0)</f>
        <v>12577</v>
      </c>
      <c r="M738" s="276">
        <f>ROUND(G70,0)</f>
        <v>0</v>
      </c>
      <c r="N738" s="276">
        <f>ROUND(G75,0)</f>
        <v>8389897</v>
      </c>
      <c r="O738" s="276">
        <f>ROUND(G73,0)</f>
        <v>8389897</v>
      </c>
      <c r="P738" s="276">
        <f>IF(G76&gt;0,ROUND(G76,0),0)</f>
        <v>14994</v>
      </c>
      <c r="Q738" s="276">
        <f>IF(G77&gt;0,ROUND(G77,0),0)</f>
        <v>0</v>
      </c>
      <c r="R738" s="276">
        <f>IF(G78&gt;0,ROUND(G78,0),0)</f>
        <v>3503</v>
      </c>
      <c r="S738" s="276">
        <f>IF(G79&gt;0,ROUND(G79,0),0)</f>
        <v>56747</v>
      </c>
      <c r="T738" s="278">
        <f>IF(G80&gt;0,ROUND(G80,2),0)</f>
        <v>8.6199999999999992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161*2018*6140*A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161*2018*6150*A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161*2018*6170*A</v>
      </c>
      <c r="B741" s="276">
        <f>ROUND(J59,0)</f>
        <v>3538</v>
      </c>
      <c r="C741" s="278">
        <f>ROUND(J60,2)</f>
        <v>0.01</v>
      </c>
      <c r="D741" s="276">
        <f>ROUND(J61,0)</f>
        <v>1096</v>
      </c>
      <c r="E741" s="276">
        <f>ROUND(J62,0)</f>
        <v>92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5966757</v>
      </c>
      <c r="O741" s="276">
        <f>ROUND(J73,0)</f>
        <v>5966451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0.01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161*2018*6200*A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161*2018*6210*A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161*2018*6330*A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161*2018*6400*A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161*2018*7010*A</v>
      </c>
      <c r="B746" s="276">
        <f>ROUND(O59,0)</f>
        <v>2835</v>
      </c>
      <c r="C746" s="278">
        <f>ROUND(O60,2)</f>
        <v>0.02</v>
      </c>
      <c r="D746" s="276">
        <f>ROUND(O61,0)</f>
        <v>7290</v>
      </c>
      <c r="E746" s="276">
        <f>ROUND(O62,0)</f>
        <v>613</v>
      </c>
      <c r="F746" s="276">
        <f>ROUND(O63,0)</f>
        <v>0</v>
      </c>
      <c r="G746" s="276">
        <f>ROUND(O64,0)</f>
        <v>2501</v>
      </c>
      <c r="H746" s="276">
        <f>ROUND(O65,0)</f>
        <v>0</v>
      </c>
      <c r="I746" s="276">
        <f>ROUND(O66,0)</f>
        <v>3421</v>
      </c>
      <c r="J746" s="276">
        <f>ROUND(O67,0)</f>
        <v>0</v>
      </c>
      <c r="K746" s="276">
        <f>ROUND(O68,0)</f>
        <v>0</v>
      </c>
      <c r="L746" s="276">
        <f>ROUND(O69,0)</f>
        <v>1421</v>
      </c>
      <c r="M746" s="276">
        <f>ROUND(O70,0)</f>
        <v>0</v>
      </c>
      <c r="N746" s="276">
        <f>ROUND(O75,0)</f>
        <v>35753045</v>
      </c>
      <c r="O746" s="276">
        <f>ROUND(O73,0)</f>
        <v>35343933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161*2018*7020*A</v>
      </c>
      <c r="B747" s="276">
        <f>ROUND(P59,0)</f>
        <v>0</v>
      </c>
      <c r="C747" s="278">
        <f>ROUND(P60,2)</f>
        <v>141.68</v>
      </c>
      <c r="D747" s="276">
        <f>ROUND(P61,0)</f>
        <v>10717284</v>
      </c>
      <c r="E747" s="276">
        <f>ROUND(P62,0)</f>
        <v>901006</v>
      </c>
      <c r="F747" s="276">
        <f>ROUND(P63,0)</f>
        <v>3400</v>
      </c>
      <c r="G747" s="276">
        <f>ROUND(P64,0)</f>
        <v>26460737</v>
      </c>
      <c r="H747" s="276">
        <f>ROUND(P65,0)</f>
        <v>2941</v>
      </c>
      <c r="I747" s="276">
        <f>ROUND(P66,0)</f>
        <v>1007340</v>
      </c>
      <c r="J747" s="276">
        <f>ROUND(P67,0)</f>
        <v>1164189</v>
      </c>
      <c r="K747" s="276">
        <f>ROUND(P68,0)</f>
        <v>24700</v>
      </c>
      <c r="L747" s="276">
        <f>ROUND(P69,0)</f>
        <v>262299</v>
      </c>
      <c r="M747" s="276">
        <f>ROUND(P70,0)</f>
        <v>5007</v>
      </c>
      <c r="N747" s="276">
        <f>ROUND(P75,0)</f>
        <v>218511406</v>
      </c>
      <c r="O747" s="276">
        <f>ROUND(P73,0)</f>
        <v>111181528</v>
      </c>
      <c r="P747" s="276">
        <f>IF(P76&gt;0,ROUND(P76,0),0)</f>
        <v>49251</v>
      </c>
      <c r="Q747" s="276">
        <f>IF(P77&gt;0,ROUND(P77,0),0)</f>
        <v>0</v>
      </c>
      <c r="R747" s="276">
        <f>IF(P78&gt;0,ROUND(P78,0),0)</f>
        <v>11506</v>
      </c>
      <c r="S747" s="276">
        <f>IF(P79&gt;0,ROUND(P79,0),0)</f>
        <v>0</v>
      </c>
      <c r="T747" s="278">
        <f>IF(P80&gt;0,ROUND(P80,2),0)</f>
        <v>44.87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161*2018*7030*A</v>
      </c>
      <c r="B748" s="276">
        <f>ROUND(Q59,0)</f>
        <v>0</v>
      </c>
      <c r="C748" s="278">
        <f>ROUND(Q60,2)</f>
        <v>49.06</v>
      </c>
      <c r="D748" s="276">
        <f>ROUND(Q61,0)</f>
        <v>3849297</v>
      </c>
      <c r="E748" s="276">
        <f>ROUND(Q62,0)</f>
        <v>323612</v>
      </c>
      <c r="F748" s="276">
        <f>ROUND(Q63,0)</f>
        <v>0</v>
      </c>
      <c r="G748" s="276">
        <f>ROUND(Q64,0)</f>
        <v>591642</v>
      </c>
      <c r="H748" s="276">
        <f>ROUND(Q65,0)</f>
        <v>665</v>
      </c>
      <c r="I748" s="276">
        <f>ROUND(Q66,0)</f>
        <v>6024</v>
      </c>
      <c r="J748" s="276">
        <f>ROUND(Q67,0)</f>
        <v>298354</v>
      </c>
      <c r="K748" s="276">
        <f>ROUND(Q68,0)</f>
        <v>0</v>
      </c>
      <c r="L748" s="276">
        <f>ROUND(Q69,0)</f>
        <v>26584</v>
      </c>
      <c r="M748" s="276">
        <f>ROUND(Q70,0)</f>
        <v>0</v>
      </c>
      <c r="N748" s="276">
        <f>ROUND(Q75,0)</f>
        <v>22565853</v>
      </c>
      <c r="O748" s="276">
        <f>ROUND(Q73,0)</f>
        <v>6834685</v>
      </c>
      <c r="P748" s="276">
        <f>IF(Q76&gt;0,ROUND(Q76,0),0)</f>
        <v>12622</v>
      </c>
      <c r="Q748" s="276">
        <f>IF(Q77&gt;0,ROUND(Q77,0),0)</f>
        <v>0</v>
      </c>
      <c r="R748" s="276">
        <f>IF(Q78&gt;0,ROUND(Q78,0),0)</f>
        <v>2949</v>
      </c>
      <c r="S748" s="276">
        <f>IF(Q79&gt;0,ROUND(Q79,0),0)</f>
        <v>0</v>
      </c>
      <c r="T748" s="278">
        <f>IF(Q80&gt;0,ROUND(Q80,2),0)</f>
        <v>30.01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161*2018*7040*A</v>
      </c>
      <c r="B749" s="276">
        <f>ROUND(R59,0)</f>
        <v>0</v>
      </c>
      <c r="C749" s="278">
        <f>ROUND(R60,2)</f>
        <v>5.33</v>
      </c>
      <c r="D749" s="276">
        <f>ROUND(R61,0)</f>
        <v>274503</v>
      </c>
      <c r="E749" s="276">
        <f>ROUND(R62,0)</f>
        <v>23078</v>
      </c>
      <c r="F749" s="276">
        <f>ROUND(R63,0)</f>
        <v>2830643</v>
      </c>
      <c r="G749" s="276">
        <f>ROUND(R64,0)</f>
        <v>1052122</v>
      </c>
      <c r="H749" s="276">
        <f>ROUND(R65,0)</f>
        <v>0</v>
      </c>
      <c r="I749" s="276">
        <f>ROUND(R66,0)</f>
        <v>6287</v>
      </c>
      <c r="J749" s="276">
        <f>ROUND(R67,0)</f>
        <v>0</v>
      </c>
      <c r="K749" s="276">
        <f>ROUND(R68,0)</f>
        <v>12363</v>
      </c>
      <c r="L749" s="276">
        <f>ROUND(R69,0)</f>
        <v>4972</v>
      </c>
      <c r="M749" s="276">
        <f>ROUND(R70,0)</f>
        <v>0</v>
      </c>
      <c r="N749" s="276">
        <f>ROUND(R75,0)</f>
        <v>26521036</v>
      </c>
      <c r="O749" s="276">
        <f>ROUND(R73,0)</f>
        <v>13572749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161*2018*7050*A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161*2018*7060*A</v>
      </c>
      <c r="B751" s="276"/>
      <c r="C751" s="278">
        <f>ROUND(T60,2)</f>
        <v>8.01</v>
      </c>
      <c r="D751" s="276">
        <f>ROUND(T61,0)</f>
        <v>704019</v>
      </c>
      <c r="E751" s="276">
        <f>ROUND(T62,0)</f>
        <v>59187</v>
      </c>
      <c r="F751" s="276">
        <f>ROUND(T63,0)</f>
        <v>0</v>
      </c>
      <c r="G751" s="276">
        <f>ROUND(T64,0)</f>
        <v>14834</v>
      </c>
      <c r="H751" s="276">
        <f>ROUND(T65,0)</f>
        <v>0</v>
      </c>
      <c r="I751" s="276">
        <f>ROUND(T66,0)</f>
        <v>5232</v>
      </c>
      <c r="J751" s="276">
        <f>ROUND(T67,0)</f>
        <v>226323</v>
      </c>
      <c r="K751" s="276">
        <f>ROUND(T68,0)</f>
        <v>0</v>
      </c>
      <c r="L751" s="276">
        <f>ROUND(T69,0)</f>
        <v>8884</v>
      </c>
      <c r="M751" s="276">
        <f>ROUND(T70,0)</f>
        <v>0</v>
      </c>
      <c r="N751" s="276">
        <f>ROUND(T75,0)</f>
        <v>1410920</v>
      </c>
      <c r="O751" s="276">
        <f>ROUND(T73,0)</f>
        <v>14435</v>
      </c>
      <c r="P751" s="276">
        <f>IF(T76&gt;0,ROUND(T76,0),0)</f>
        <v>9575</v>
      </c>
      <c r="Q751" s="276">
        <f>IF(T77&gt;0,ROUND(T77,0),0)</f>
        <v>0</v>
      </c>
      <c r="R751" s="276">
        <f>IF(T78&gt;0,ROUND(T78,0),0)</f>
        <v>2237</v>
      </c>
      <c r="S751" s="276">
        <f>IF(T79&gt;0,ROUND(T79,0),0)</f>
        <v>0</v>
      </c>
      <c r="T751" s="278">
        <f>IF(T80&gt;0,ROUND(T80,2),0)</f>
        <v>5.09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161*2018*7070*A</v>
      </c>
      <c r="B752" s="276">
        <f>ROUND(U59,0)</f>
        <v>0</v>
      </c>
      <c r="C752" s="278">
        <f>ROUND(U60,2)</f>
        <v>65.03</v>
      </c>
      <c r="D752" s="276">
        <f>ROUND(U61,0)</f>
        <v>3977752</v>
      </c>
      <c r="E752" s="276">
        <f>ROUND(U62,0)</f>
        <v>334411</v>
      </c>
      <c r="F752" s="276">
        <f>ROUND(U63,0)</f>
        <v>217268</v>
      </c>
      <c r="G752" s="276">
        <f>ROUND(U64,0)</f>
        <v>4909539</v>
      </c>
      <c r="H752" s="276">
        <f>ROUND(U65,0)</f>
        <v>1405</v>
      </c>
      <c r="I752" s="276">
        <f>ROUND(U66,0)</f>
        <v>3857108</v>
      </c>
      <c r="J752" s="276">
        <f>ROUND(U67,0)</f>
        <v>310582</v>
      </c>
      <c r="K752" s="276">
        <f>ROUND(U68,0)</f>
        <v>60495</v>
      </c>
      <c r="L752" s="276">
        <f>ROUND(U69,0)</f>
        <v>47145</v>
      </c>
      <c r="M752" s="276">
        <f>ROUND(U70,0)</f>
        <v>11604</v>
      </c>
      <c r="N752" s="276">
        <f>ROUND(U75,0)</f>
        <v>127147135</v>
      </c>
      <c r="O752" s="276">
        <f>ROUND(U73,0)</f>
        <v>74815158</v>
      </c>
      <c r="P752" s="276">
        <f>IF(U76&gt;0,ROUND(U76,0),0)</f>
        <v>13139</v>
      </c>
      <c r="Q752" s="276">
        <f>IF(U77&gt;0,ROUND(U77,0),0)</f>
        <v>0</v>
      </c>
      <c r="R752" s="276">
        <f>IF(U78&gt;0,ROUND(U78,0),0)</f>
        <v>3070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161*2018*7110*A</v>
      </c>
      <c r="B753" s="276">
        <f>ROUND(V59,0)</f>
        <v>0</v>
      </c>
      <c r="C753" s="278">
        <f>ROUND(V60,2)</f>
        <v>45.24</v>
      </c>
      <c r="D753" s="276">
        <f>ROUND(V61,0)</f>
        <v>4784385</v>
      </c>
      <c r="E753" s="276">
        <f>ROUND(V62,0)</f>
        <v>402225</v>
      </c>
      <c r="F753" s="276">
        <f>ROUND(V63,0)</f>
        <v>233242</v>
      </c>
      <c r="G753" s="276">
        <f>ROUND(V64,0)</f>
        <v>10032499</v>
      </c>
      <c r="H753" s="276">
        <f>ROUND(V65,0)</f>
        <v>292</v>
      </c>
      <c r="I753" s="276">
        <f>ROUND(V66,0)</f>
        <v>540971</v>
      </c>
      <c r="J753" s="276">
        <f>ROUND(V67,0)</f>
        <v>349826</v>
      </c>
      <c r="K753" s="276">
        <f>ROUND(V68,0)</f>
        <v>6431</v>
      </c>
      <c r="L753" s="276">
        <f>ROUND(V69,0)</f>
        <v>77486</v>
      </c>
      <c r="M753" s="276">
        <f>ROUND(V70,0)</f>
        <v>54250</v>
      </c>
      <c r="N753" s="276">
        <f>ROUND(V75,0)</f>
        <v>138095389</v>
      </c>
      <c r="O753" s="276">
        <f>ROUND(V73,0)</f>
        <v>59126585</v>
      </c>
      <c r="P753" s="276">
        <f>IF(V76&gt;0,ROUND(V76,0),0)</f>
        <v>14799</v>
      </c>
      <c r="Q753" s="276">
        <f>IF(V77&gt;0,ROUND(V77,0),0)</f>
        <v>0</v>
      </c>
      <c r="R753" s="276">
        <f>IF(V78&gt;0,ROUND(V78,0),0)</f>
        <v>3458</v>
      </c>
      <c r="S753" s="276">
        <f>IF(V79&gt;0,ROUND(V79,0),0)</f>
        <v>0</v>
      </c>
      <c r="T753" s="278">
        <f>IF(V80&gt;0,ROUND(V80,2),0)</f>
        <v>10.58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161*2018*7120*A</v>
      </c>
      <c r="B754" s="276">
        <f>ROUND(W59,0)</f>
        <v>0</v>
      </c>
      <c r="C754" s="278">
        <f>ROUND(W60,2)</f>
        <v>13.15</v>
      </c>
      <c r="D754" s="276">
        <f>ROUND(W61,0)</f>
        <v>1313283</v>
      </c>
      <c r="E754" s="276">
        <f>ROUND(W62,0)</f>
        <v>110408</v>
      </c>
      <c r="F754" s="276">
        <f>ROUND(W63,0)</f>
        <v>0</v>
      </c>
      <c r="G754" s="276">
        <f>ROUND(W64,0)</f>
        <v>310910</v>
      </c>
      <c r="H754" s="276">
        <f>ROUND(W65,0)</f>
        <v>0</v>
      </c>
      <c r="I754" s="276">
        <f>ROUND(W66,0)</f>
        <v>439948</v>
      </c>
      <c r="J754" s="276">
        <f>ROUND(W67,0)</f>
        <v>108660</v>
      </c>
      <c r="K754" s="276">
        <f>ROUND(W68,0)</f>
        <v>96444</v>
      </c>
      <c r="L754" s="276">
        <f>ROUND(W69,0)</f>
        <v>11052</v>
      </c>
      <c r="M754" s="276">
        <f>ROUND(W70,0)</f>
        <v>0</v>
      </c>
      <c r="N754" s="276">
        <f>ROUND(W75,0)</f>
        <v>56641224</v>
      </c>
      <c r="O754" s="276">
        <f>ROUND(W73,0)</f>
        <v>11081082</v>
      </c>
      <c r="P754" s="276">
        <f>IF(W76&gt;0,ROUND(W76,0),0)</f>
        <v>4597</v>
      </c>
      <c r="Q754" s="276">
        <f>IF(W77&gt;0,ROUND(W77,0),0)</f>
        <v>0</v>
      </c>
      <c r="R754" s="276">
        <f>IF(W78&gt;0,ROUND(W78,0),0)</f>
        <v>1074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161*2018*7130*A</v>
      </c>
      <c r="B755" s="276">
        <f>ROUND(X59,0)</f>
        <v>0</v>
      </c>
      <c r="C755" s="278">
        <f>ROUND(X60,2)</f>
        <v>15.44</v>
      </c>
      <c r="D755" s="276">
        <f>ROUND(X61,0)</f>
        <v>1252332</v>
      </c>
      <c r="E755" s="276">
        <f>ROUND(X62,0)</f>
        <v>105284</v>
      </c>
      <c r="F755" s="276">
        <f>ROUND(X63,0)</f>
        <v>65</v>
      </c>
      <c r="G755" s="276">
        <f>ROUND(X64,0)</f>
        <v>502569</v>
      </c>
      <c r="H755" s="276">
        <f>ROUND(X65,0)</f>
        <v>0</v>
      </c>
      <c r="I755" s="276">
        <f>ROUND(X66,0)</f>
        <v>560542</v>
      </c>
      <c r="J755" s="276">
        <f>ROUND(X67,0)</f>
        <v>87373</v>
      </c>
      <c r="K755" s="276">
        <f>ROUND(X68,0)</f>
        <v>58639</v>
      </c>
      <c r="L755" s="276">
        <f>ROUND(X69,0)</f>
        <v>2873</v>
      </c>
      <c r="M755" s="276">
        <f>ROUND(X70,0)</f>
        <v>0</v>
      </c>
      <c r="N755" s="276">
        <f>ROUND(X75,0)</f>
        <v>129104330</v>
      </c>
      <c r="O755" s="276">
        <f>ROUND(X73,0)</f>
        <v>32896186</v>
      </c>
      <c r="P755" s="276">
        <f>IF(X76&gt;0,ROUND(X76,0),0)</f>
        <v>3696</v>
      </c>
      <c r="Q755" s="276">
        <f>IF(X77&gt;0,ROUND(X77,0),0)</f>
        <v>0</v>
      </c>
      <c r="R755" s="276">
        <f>IF(X78&gt;0,ROUND(X78,0),0)</f>
        <v>864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161*2018*7140*A</v>
      </c>
      <c r="B756" s="276">
        <f>ROUND(Y59,0)</f>
        <v>0</v>
      </c>
      <c r="C756" s="278">
        <f>ROUND(Y60,2)</f>
        <v>55.94</v>
      </c>
      <c r="D756" s="276">
        <f>ROUND(Y61,0)</f>
        <v>4834573</v>
      </c>
      <c r="E756" s="276">
        <f>ROUND(Y62,0)</f>
        <v>406444</v>
      </c>
      <c r="F756" s="276">
        <f>ROUND(Y63,0)</f>
        <v>1299987</v>
      </c>
      <c r="G756" s="276">
        <f>ROUND(Y64,0)</f>
        <v>713184</v>
      </c>
      <c r="H756" s="276">
        <f>ROUND(Y65,0)</f>
        <v>397</v>
      </c>
      <c r="I756" s="276">
        <f>ROUND(Y66,0)</f>
        <v>658191</v>
      </c>
      <c r="J756" s="276">
        <f>ROUND(Y67,0)</f>
        <v>340098</v>
      </c>
      <c r="K756" s="276">
        <f>ROUND(Y68,0)</f>
        <v>508227</v>
      </c>
      <c r="L756" s="276">
        <f>ROUND(Y69,0)</f>
        <v>35423</v>
      </c>
      <c r="M756" s="276">
        <f>ROUND(Y70,0)</f>
        <v>11120</v>
      </c>
      <c r="N756" s="276">
        <f>ROUND(Y75,0)</f>
        <v>78512143</v>
      </c>
      <c r="O756" s="276">
        <f>ROUND(Y73,0)</f>
        <v>16499172</v>
      </c>
      <c r="P756" s="276">
        <f>IF(Y76&gt;0,ROUND(Y76,0),0)</f>
        <v>14388</v>
      </c>
      <c r="Q756" s="276">
        <f>IF(Y77&gt;0,ROUND(Y77,0),0)</f>
        <v>0</v>
      </c>
      <c r="R756" s="276">
        <f>IF(Y78&gt;0,ROUND(Y78,0),0)</f>
        <v>3361</v>
      </c>
      <c r="S756" s="276">
        <f>IF(Y79&gt;0,ROUND(Y79,0),0)</f>
        <v>0</v>
      </c>
      <c r="T756" s="278">
        <f>IF(Y80&gt;0,ROUND(Y80,2),0)</f>
        <v>0.2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161*2018*7150*A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161*2018*7160*A</v>
      </c>
      <c r="B758" s="276">
        <f>ROUND(AA59,0)</f>
        <v>0</v>
      </c>
      <c r="C758" s="278">
        <f>ROUND(AA60,2)</f>
        <v>7.47</v>
      </c>
      <c r="D758" s="276">
        <f>ROUND(AA61,0)</f>
        <v>750852</v>
      </c>
      <c r="E758" s="276">
        <f>ROUND(AA62,0)</f>
        <v>63124</v>
      </c>
      <c r="F758" s="276">
        <f>ROUND(AA63,0)</f>
        <v>31305</v>
      </c>
      <c r="G758" s="276">
        <f>ROUND(AA64,0)</f>
        <v>1687109</v>
      </c>
      <c r="H758" s="276">
        <f>ROUND(AA65,0)</f>
        <v>0</v>
      </c>
      <c r="I758" s="276">
        <f>ROUND(AA66,0)</f>
        <v>288140</v>
      </c>
      <c r="J758" s="276">
        <f>ROUND(AA67,0)</f>
        <v>71048</v>
      </c>
      <c r="K758" s="276">
        <f>ROUND(AA68,0)</f>
        <v>93300</v>
      </c>
      <c r="L758" s="276">
        <f>ROUND(AA69,0)</f>
        <v>8642</v>
      </c>
      <c r="M758" s="276">
        <f>ROUND(AA70,0)</f>
        <v>0</v>
      </c>
      <c r="N758" s="276">
        <f>ROUND(AA75,0)</f>
        <v>24558950</v>
      </c>
      <c r="O758" s="276">
        <f>ROUND(AA73,0)</f>
        <v>2946732</v>
      </c>
      <c r="P758" s="276">
        <f>IF(AA76&gt;0,ROUND(AA76,0),0)</f>
        <v>3006</v>
      </c>
      <c r="Q758" s="276">
        <f>IF(AA77&gt;0,ROUND(AA77,0),0)</f>
        <v>0</v>
      </c>
      <c r="R758" s="276">
        <f>IF(AA78&gt;0,ROUND(AA78,0),0)</f>
        <v>702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161*2018*7170*A</v>
      </c>
      <c r="B759" s="276"/>
      <c r="C759" s="278">
        <f>ROUND(AB60,2)</f>
        <v>51.56</v>
      </c>
      <c r="D759" s="276">
        <f>ROUND(AB61,0)</f>
        <v>4900058</v>
      </c>
      <c r="E759" s="276">
        <f>ROUND(AB62,0)</f>
        <v>411950</v>
      </c>
      <c r="F759" s="276">
        <f>ROUND(AB63,0)</f>
        <v>410</v>
      </c>
      <c r="G759" s="276">
        <f>ROUND(AB64,0)</f>
        <v>17012234</v>
      </c>
      <c r="H759" s="276">
        <f>ROUND(AB65,0)</f>
        <v>198456</v>
      </c>
      <c r="I759" s="276">
        <f>ROUND(AB66,0)</f>
        <v>138854</v>
      </c>
      <c r="J759" s="276">
        <f>ROUND(AB67,0)</f>
        <v>185461</v>
      </c>
      <c r="K759" s="276">
        <f>ROUND(AB68,0)</f>
        <v>854626</v>
      </c>
      <c r="L759" s="276">
        <f>ROUND(AB69,0)</f>
        <v>109972</v>
      </c>
      <c r="M759" s="276">
        <f>ROUND(AB70,0)</f>
        <v>4963550</v>
      </c>
      <c r="N759" s="276">
        <f>ROUND(AB75,0)</f>
        <v>84521683</v>
      </c>
      <c r="O759" s="276">
        <f>ROUND(AB73,0)</f>
        <v>50921815</v>
      </c>
      <c r="P759" s="276">
        <f>IF(AB76&gt;0,ROUND(AB76,0),0)</f>
        <v>7846</v>
      </c>
      <c r="Q759" s="276">
        <f>IF(AB77&gt;0,ROUND(AB77,0),0)</f>
        <v>0</v>
      </c>
      <c r="R759" s="276">
        <f>IF(AB78&gt;0,ROUND(AB78,0),0)</f>
        <v>1833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161*2018*7180*A</v>
      </c>
      <c r="B760" s="276">
        <f>ROUND(AC59,0)</f>
        <v>0</v>
      </c>
      <c r="C760" s="278">
        <f>ROUND(AC60,2)</f>
        <v>47.12</v>
      </c>
      <c r="D760" s="276">
        <f>ROUND(AC61,0)</f>
        <v>4028689</v>
      </c>
      <c r="E760" s="276">
        <f>ROUND(AC62,0)</f>
        <v>338693</v>
      </c>
      <c r="F760" s="276">
        <f>ROUND(AC63,0)</f>
        <v>81560</v>
      </c>
      <c r="G760" s="276">
        <f>ROUND(AC64,0)</f>
        <v>1530777</v>
      </c>
      <c r="H760" s="276">
        <f>ROUND(AC65,0)</f>
        <v>586</v>
      </c>
      <c r="I760" s="276">
        <f>ROUND(AC66,0)</f>
        <v>1129993</v>
      </c>
      <c r="J760" s="276">
        <f>ROUND(AC67,0)</f>
        <v>30158</v>
      </c>
      <c r="K760" s="276">
        <f>ROUND(AC68,0)</f>
        <v>388511</v>
      </c>
      <c r="L760" s="276">
        <f>ROUND(AC69,0)</f>
        <v>116578</v>
      </c>
      <c r="M760" s="276">
        <f>ROUND(AC70,0)</f>
        <v>0</v>
      </c>
      <c r="N760" s="276">
        <f>ROUND(AC75,0)</f>
        <v>34867039</v>
      </c>
      <c r="O760" s="276">
        <f>ROUND(AC73,0)</f>
        <v>16139577</v>
      </c>
      <c r="P760" s="276">
        <f>IF(AC76&gt;0,ROUND(AC76,0),0)</f>
        <v>1276</v>
      </c>
      <c r="Q760" s="276">
        <f>IF(AC77&gt;0,ROUND(AC77,0),0)</f>
        <v>0</v>
      </c>
      <c r="R760" s="276">
        <f>IF(AC78&gt;0,ROUND(AC78,0),0)</f>
        <v>298</v>
      </c>
      <c r="S760" s="276">
        <f>IF(AC79&gt;0,ROUND(AC79,0),0)</f>
        <v>0</v>
      </c>
      <c r="T760" s="278">
        <f>IF(AC80&gt;0,ROUND(AC80,2),0)</f>
        <v>10.88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161*2018*7190*A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161*2018*7200*A</v>
      </c>
      <c r="B762" s="276">
        <f>ROUND(AE59,0)</f>
        <v>0</v>
      </c>
      <c r="C762" s="278">
        <f>ROUND(AE60,2)</f>
        <v>74.150000000000006</v>
      </c>
      <c r="D762" s="276">
        <f>ROUND(AE61,0)</f>
        <v>5754349</v>
      </c>
      <c r="E762" s="276">
        <f>ROUND(AE62,0)</f>
        <v>483770</v>
      </c>
      <c r="F762" s="276">
        <f>ROUND(AE63,0)</f>
        <v>13784</v>
      </c>
      <c r="G762" s="276">
        <f>ROUND(AE64,0)</f>
        <v>395582</v>
      </c>
      <c r="H762" s="276">
        <f>ROUND(AE65,0)</f>
        <v>0</v>
      </c>
      <c r="I762" s="276">
        <f>ROUND(AE66,0)</f>
        <v>445188</v>
      </c>
      <c r="J762" s="276">
        <f>ROUND(AE67,0)</f>
        <v>15505</v>
      </c>
      <c r="K762" s="276">
        <f>ROUND(AE68,0)</f>
        <v>561736</v>
      </c>
      <c r="L762" s="276">
        <f>ROUND(AE69,0)</f>
        <v>119289</v>
      </c>
      <c r="M762" s="276">
        <f>ROUND(AE70,0)</f>
        <v>16416</v>
      </c>
      <c r="N762" s="276">
        <f>ROUND(AE75,0)</f>
        <v>19527027</v>
      </c>
      <c r="O762" s="276">
        <f>ROUND(AE73,0)</f>
        <v>5956549</v>
      </c>
      <c r="P762" s="276">
        <f>IF(AE76&gt;0,ROUND(AE76,0),0)</f>
        <v>656</v>
      </c>
      <c r="Q762" s="276">
        <f>IF(AE77&gt;0,ROUND(AE77,0),0)</f>
        <v>0</v>
      </c>
      <c r="R762" s="276">
        <f>IF(AE78&gt;0,ROUND(AE78,0),0)</f>
        <v>153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161*2018*7220*A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161*2018*7230*A</v>
      </c>
      <c r="B764" s="276">
        <f>ROUND(AG59,0)</f>
        <v>0</v>
      </c>
      <c r="C764" s="278">
        <f>ROUND(AG60,2)</f>
        <v>159.94</v>
      </c>
      <c r="D764" s="276">
        <f>ROUND(AG61,0)</f>
        <v>16279663</v>
      </c>
      <c r="E764" s="276">
        <f>ROUND(AG62,0)</f>
        <v>1368637</v>
      </c>
      <c r="F764" s="276">
        <f>ROUND(AG63,0)</f>
        <v>1769198</v>
      </c>
      <c r="G764" s="276">
        <f>ROUND(AG64,0)</f>
        <v>2114774</v>
      </c>
      <c r="H764" s="276">
        <f>ROUND(AG65,0)</f>
        <v>10553</v>
      </c>
      <c r="I764" s="276">
        <f>ROUND(AG66,0)</f>
        <v>1315282</v>
      </c>
      <c r="J764" s="276">
        <f>ROUND(AG67,0)</f>
        <v>506505</v>
      </c>
      <c r="K764" s="276">
        <f>ROUND(AG68,0)</f>
        <v>896512</v>
      </c>
      <c r="L764" s="276">
        <f>ROUND(AG69,0)</f>
        <v>212666</v>
      </c>
      <c r="M764" s="276">
        <f>ROUND(AG70,0)</f>
        <v>40544</v>
      </c>
      <c r="N764" s="276">
        <f>ROUND(AG75,0)</f>
        <v>168011768</v>
      </c>
      <c r="O764" s="276">
        <f>ROUND(AG73,0)</f>
        <v>33803601</v>
      </c>
      <c r="P764" s="276">
        <f>IF(AG76&gt;0,ROUND(AG76,0),0)</f>
        <v>21428</v>
      </c>
      <c r="Q764" s="276">
        <f>IF(AG77&gt;0,ROUND(AG77,0),0)</f>
        <v>0</v>
      </c>
      <c r="R764" s="276">
        <f>IF(AG78&gt;0,ROUND(AG78,0),0)</f>
        <v>5006</v>
      </c>
      <c r="S764" s="276">
        <f>IF(AG79&gt;0,ROUND(AG79,0),0)</f>
        <v>0</v>
      </c>
      <c r="T764" s="278">
        <f>IF(AG80&gt;0,ROUND(AG80,2),0)</f>
        <v>74.84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161*2018*7240*A</v>
      </c>
      <c r="B765" s="276">
        <f>ROUND(AH59,0)</f>
        <v>0</v>
      </c>
      <c r="C765" s="278">
        <f>ROUND(AH60,2)</f>
        <v>3.8</v>
      </c>
      <c r="D765" s="276">
        <f>ROUND(AH61,0)</f>
        <v>138444</v>
      </c>
      <c r="E765" s="276">
        <f>ROUND(AH62,0)</f>
        <v>11639</v>
      </c>
      <c r="F765" s="276">
        <f>ROUND(AH63,0)</f>
        <v>0</v>
      </c>
      <c r="G765" s="276">
        <f>ROUND(AH64,0)</f>
        <v>5</v>
      </c>
      <c r="H765" s="276">
        <f>ROUND(AH65,0)</f>
        <v>0</v>
      </c>
      <c r="I765" s="276">
        <f>ROUND(AH66,0)</f>
        <v>489891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161*2018*7250*A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161*2018*7260*A</v>
      </c>
      <c r="B767" s="276">
        <f>ROUND(AJ59,0)</f>
        <v>0</v>
      </c>
      <c r="C767" s="278">
        <f>ROUND(AJ60,2)</f>
        <v>748.24</v>
      </c>
      <c r="D767" s="276">
        <f>ROUND(AJ61,0)</f>
        <v>79815856</v>
      </c>
      <c r="E767" s="276">
        <f>ROUND(AJ62,0)</f>
        <v>6710147</v>
      </c>
      <c r="F767" s="276">
        <f>ROUND(AJ63,0)</f>
        <v>3767146</v>
      </c>
      <c r="G767" s="276">
        <f>ROUND(AJ64,0)</f>
        <v>33366989</v>
      </c>
      <c r="H767" s="276">
        <f>ROUND(AJ65,0)</f>
        <v>285244</v>
      </c>
      <c r="I767" s="276">
        <f>ROUND(AJ66,0)</f>
        <v>2708052</v>
      </c>
      <c r="J767" s="276">
        <f>ROUND(AJ67,0)</f>
        <v>5516</v>
      </c>
      <c r="K767" s="276">
        <f>ROUND(AJ68,0)</f>
        <v>9058229</v>
      </c>
      <c r="L767" s="276">
        <f>ROUND(AJ69,0)</f>
        <v>1192150</v>
      </c>
      <c r="M767" s="276">
        <f>ROUND(AJ70,0)</f>
        <v>1849334</v>
      </c>
      <c r="N767" s="276">
        <f>ROUND(AJ75,0)</f>
        <v>366760392</v>
      </c>
      <c r="O767" s="276">
        <f>ROUND(AJ73,0)</f>
        <v>536</v>
      </c>
      <c r="P767" s="276">
        <f>IF(AJ76&gt;0,ROUND(AJ76,0),0)</f>
        <v>233</v>
      </c>
      <c r="Q767" s="276">
        <f>IF(AJ77&gt;0,ROUND(AJ77,0),0)</f>
        <v>0</v>
      </c>
      <c r="R767" s="276">
        <f>IF(AJ78&gt;0,ROUND(AJ78,0),0)</f>
        <v>55</v>
      </c>
      <c r="S767" s="276">
        <f>IF(AJ79&gt;0,ROUND(AJ79,0),0)</f>
        <v>0</v>
      </c>
      <c r="T767" s="278">
        <f>IF(AJ80&gt;0,ROUND(AJ80,2),0)</f>
        <v>74.05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161*2018*7310*A</v>
      </c>
      <c r="B768" s="276">
        <f>ROUND(AK59,0)</f>
        <v>0</v>
      </c>
      <c r="C768" s="278">
        <f>ROUND(AK60,2)</f>
        <v>13.06</v>
      </c>
      <c r="D768" s="276">
        <f>ROUND(AK61,0)</f>
        <v>1186357</v>
      </c>
      <c r="E768" s="276">
        <f>ROUND(AK62,0)</f>
        <v>99737</v>
      </c>
      <c r="F768" s="276">
        <f>ROUND(AK63,0)</f>
        <v>0</v>
      </c>
      <c r="G768" s="276">
        <f>ROUND(AK64,0)</f>
        <v>6738</v>
      </c>
      <c r="H768" s="276">
        <f>ROUND(AK65,0)</f>
        <v>0</v>
      </c>
      <c r="I768" s="276">
        <f>ROUND(AK66,0)</f>
        <v>325</v>
      </c>
      <c r="J768" s="276">
        <f>ROUND(AK67,0)</f>
        <v>0</v>
      </c>
      <c r="K768" s="276">
        <f>ROUND(AK68,0)</f>
        <v>95328</v>
      </c>
      <c r="L768" s="276">
        <f>ROUND(AK69,0)</f>
        <v>18067</v>
      </c>
      <c r="M768" s="276">
        <f>ROUND(AK70,0)</f>
        <v>53604</v>
      </c>
      <c r="N768" s="276">
        <f>ROUND(AK75,0)</f>
        <v>5480681</v>
      </c>
      <c r="O768" s="276">
        <f>ROUND(AK73,0)</f>
        <v>3387527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161*2018*7320*A</v>
      </c>
      <c r="B769" s="276">
        <f>ROUND(AL59,0)</f>
        <v>0</v>
      </c>
      <c r="C769" s="278">
        <f>ROUND(AL60,2)</f>
        <v>13.5</v>
      </c>
      <c r="D769" s="276">
        <f>ROUND(AL61,0)</f>
        <v>1187189</v>
      </c>
      <c r="E769" s="276">
        <f>ROUND(AL62,0)</f>
        <v>99807</v>
      </c>
      <c r="F769" s="276">
        <f>ROUND(AL63,0)</f>
        <v>0</v>
      </c>
      <c r="G769" s="276">
        <f>ROUND(AL64,0)</f>
        <v>10024</v>
      </c>
      <c r="H769" s="276">
        <f>ROUND(AL65,0)</f>
        <v>0</v>
      </c>
      <c r="I769" s="276">
        <f>ROUND(AL66,0)</f>
        <v>576</v>
      </c>
      <c r="J769" s="276">
        <f>ROUND(AL67,0)</f>
        <v>4057</v>
      </c>
      <c r="K769" s="276">
        <f>ROUND(AL68,0)</f>
        <v>95328</v>
      </c>
      <c r="L769" s="276">
        <f>ROUND(AL69,0)</f>
        <v>19633</v>
      </c>
      <c r="M769" s="276">
        <f>ROUND(AL70,0)</f>
        <v>61658</v>
      </c>
      <c r="N769" s="276">
        <f>ROUND(AL75,0)</f>
        <v>4041079</v>
      </c>
      <c r="O769" s="276">
        <f>ROUND(AL73,0)</f>
        <v>1659024</v>
      </c>
      <c r="P769" s="276">
        <f>IF(AL76&gt;0,ROUND(AL76,0),0)</f>
        <v>172</v>
      </c>
      <c r="Q769" s="276">
        <f>IF(AL77&gt;0,ROUND(AL77,0),0)</f>
        <v>0</v>
      </c>
      <c r="R769" s="276">
        <f>IF(AL78&gt;0,ROUND(AL78,0),0)</f>
        <v>40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161*2018*7330*A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161*2018*7340*A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161*2018*7350*A</v>
      </c>
      <c r="B772" s="276">
        <f>ROUND(AO59,0)</f>
        <v>0</v>
      </c>
      <c r="C772" s="278">
        <f>ROUND(AO60,2)</f>
        <v>54.57</v>
      </c>
      <c r="D772" s="276">
        <f>ROUND(AO61,0)</f>
        <v>4151010</v>
      </c>
      <c r="E772" s="276">
        <f>ROUND(AO62,0)</f>
        <v>348977</v>
      </c>
      <c r="F772" s="276">
        <f>ROUND(AO63,0)</f>
        <v>0</v>
      </c>
      <c r="G772" s="276">
        <f>ROUND(AO64,0)</f>
        <v>368728</v>
      </c>
      <c r="H772" s="276">
        <f>ROUND(AO65,0)</f>
        <v>0</v>
      </c>
      <c r="I772" s="276">
        <f>ROUND(AO66,0)</f>
        <v>76717</v>
      </c>
      <c r="J772" s="276">
        <f>ROUND(AO67,0)</f>
        <v>882590</v>
      </c>
      <c r="K772" s="276">
        <f>ROUND(AO68,0)</f>
        <v>0</v>
      </c>
      <c r="L772" s="276">
        <f>ROUND(AO69,0)</f>
        <v>37252</v>
      </c>
      <c r="M772" s="276">
        <f>ROUND(AO70,0)</f>
        <v>0</v>
      </c>
      <c r="N772" s="276">
        <f>ROUND(AO75,0)</f>
        <v>28139531</v>
      </c>
      <c r="O772" s="276">
        <f>ROUND(AO73,0)</f>
        <v>2945136</v>
      </c>
      <c r="P772" s="276">
        <f>IF(AO76&gt;0,ROUND(AO76,0),0)</f>
        <v>37338</v>
      </c>
      <c r="Q772" s="276">
        <f>IF(AO77&gt;0,ROUND(AO77,0),0)</f>
        <v>0</v>
      </c>
      <c r="R772" s="276">
        <f>IF(AO78&gt;0,ROUND(AO78,0),0)</f>
        <v>8723</v>
      </c>
      <c r="S772" s="276">
        <f>IF(AO79&gt;0,ROUND(AO79,0),0)</f>
        <v>0</v>
      </c>
      <c r="T772" s="278">
        <f>IF(AO80&gt;0,ROUND(AO80,2),0)</f>
        <v>36.72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161*2018*7380*A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161*2018*7390*A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161*2018*7400*A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161*2018*7410*A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161*2018*7420*A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161*2018*7430*A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161*2018*7490*A</v>
      </c>
      <c r="B779" s="276"/>
      <c r="C779" s="278">
        <f>ROUND(AV60,2)</f>
        <v>8.0399999999999991</v>
      </c>
      <c r="D779" s="276">
        <f>ROUND(AV61,0)</f>
        <v>805421</v>
      </c>
      <c r="E779" s="276">
        <f>ROUND(AV62,0)</f>
        <v>67712</v>
      </c>
      <c r="F779" s="276">
        <f>ROUND(AV63,0)</f>
        <v>0</v>
      </c>
      <c r="G779" s="276">
        <f>ROUND(AV64,0)</f>
        <v>107760</v>
      </c>
      <c r="H779" s="276">
        <f>ROUND(AV65,0)</f>
        <v>480</v>
      </c>
      <c r="I779" s="276">
        <f>ROUND(AV66,0)</f>
        <v>1614</v>
      </c>
      <c r="J779" s="276">
        <f>ROUND(AV67,0)</f>
        <v>0</v>
      </c>
      <c r="K779" s="276">
        <f>ROUND(AV68,0)</f>
        <v>81528</v>
      </c>
      <c r="L779" s="276">
        <f>ROUND(AV69,0)</f>
        <v>1871</v>
      </c>
      <c r="M779" s="276">
        <f>ROUND(AV70,0)</f>
        <v>0</v>
      </c>
      <c r="N779" s="276">
        <f>ROUND(AV75,0)</f>
        <v>5442786</v>
      </c>
      <c r="O779" s="276">
        <f>ROUND(AV73,0)</f>
        <v>12208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2.2999999999999998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161*2018*8200*A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161*2018*8310*A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40</v>
      </c>
      <c r="H781" s="276">
        <f>ROUND(AX65,0)</f>
        <v>0</v>
      </c>
      <c r="I781" s="276">
        <f>ROUND(AX66,0)</f>
        <v>2461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161*2018*8320*A</v>
      </c>
      <c r="B782" s="276">
        <f>ROUND(AY59,0)</f>
        <v>273061</v>
      </c>
      <c r="C782" s="278">
        <f>ROUND(AY60,2)</f>
        <v>93.48</v>
      </c>
      <c r="D782" s="276">
        <f>ROUND(AY61,0)</f>
        <v>3937563</v>
      </c>
      <c r="E782" s="276">
        <f>ROUND(AY62,0)</f>
        <v>331032</v>
      </c>
      <c r="F782" s="276">
        <f>ROUND(AY63,0)</f>
        <v>0</v>
      </c>
      <c r="G782" s="276">
        <f>ROUND(AY64,0)</f>
        <v>2152162</v>
      </c>
      <c r="H782" s="276">
        <f>ROUND(AY65,0)</f>
        <v>680</v>
      </c>
      <c r="I782" s="276">
        <f>ROUND(AY66,0)</f>
        <v>77890</v>
      </c>
      <c r="J782" s="276">
        <f>ROUND(AY67,0)</f>
        <v>408947</v>
      </c>
      <c r="K782" s="276">
        <f>ROUND(AY68,0)</f>
        <v>51322</v>
      </c>
      <c r="L782" s="276">
        <f>ROUND(AY69,0)</f>
        <v>41759</v>
      </c>
      <c r="M782" s="276">
        <f>ROUND(AY70,0)</f>
        <v>2278085</v>
      </c>
      <c r="N782" s="276"/>
      <c r="O782" s="276"/>
      <c r="P782" s="276">
        <f>IF(AY76&gt;0,ROUND(AY76,0),0)</f>
        <v>17301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161*2018*8330*A</v>
      </c>
      <c r="B783" s="276">
        <f>ROUND(AZ59,0)</f>
        <v>0</v>
      </c>
      <c r="C783" s="278">
        <f>ROUND(AZ60,2)</f>
        <v>0</v>
      </c>
      <c r="D783" s="276">
        <f>ROUND(AZ61,0)</f>
        <v>-57</v>
      </c>
      <c r="E783" s="276">
        <f>ROUND(AZ62,0)</f>
        <v>-5</v>
      </c>
      <c r="F783" s="276">
        <f>ROUND(AZ63,0)</f>
        <v>0</v>
      </c>
      <c r="G783" s="276">
        <f>ROUND(AZ64,0)</f>
        <v>2019</v>
      </c>
      <c r="H783" s="276">
        <f>ROUND(AZ65,0)</f>
        <v>0</v>
      </c>
      <c r="I783" s="276">
        <f>ROUND(AZ66,0)</f>
        <v>225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161*2018*8350*A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161*2018*8360*A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161*2018*8370*A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161*2018*8420*A</v>
      </c>
      <c r="B787" s="276"/>
      <c r="C787" s="278">
        <f>ROUND(BD60,2)</f>
        <v>7.0000000000000007E-2</v>
      </c>
      <c r="D787" s="276">
        <f>ROUND(BD61,0)</f>
        <v>2652</v>
      </c>
      <c r="E787" s="276">
        <f>ROUND(BD62,0)</f>
        <v>223</v>
      </c>
      <c r="F787" s="276">
        <f>ROUND(BD63,0)</f>
        <v>0</v>
      </c>
      <c r="G787" s="276">
        <f>ROUND(BD64,0)</f>
        <v>-14331</v>
      </c>
      <c r="H787" s="276">
        <f>ROUND(BD65,0)</f>
        <v>620</v>
      </c>
      <c r="I787" s="276">
        <f>ROUND(BD66,0)</f>
        <v>185136</v>
      </c>
      <c r="J787" s="276">
        <f>ROUND(BD67,0)</f>
        <v>280708</v>
      </c>
      <c r="K787" s="276">
        <f>ROUND(BD68,0)</f>
        <v>38544</v>
      </c>
      <c r="L787" s="276">
        <f>ROUND(BD69,0)</f>
        <v>23173</v>
      </c>
      <c r="M787" s="276">
        <f>ROUND(BD70,0)</f>
        <v>43771</v>
      </c>
      <c r="N787" s="276"/>
      <c r="O787" s="276"/>
      <c r="P787" s="276">
        <f>IF(BD76&gt;0,ROUND(BD76,0),0)</f>
        <v>11875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161*2018*8430*A</v>
      </c>
      <c r="B788" s="276">
        <f>ROUND(BE59,0)</f>
        <v>747375</v>
      </c>
      <c r="C788" s="278">
        <f>ROUND(BE60,2)</f>
        <v>32.01</v>
      </c>
      <c r="D788" s="276">
        <f>ROUND(BE61,0)</f>
        <v>2435603</v>
      </c>
      <c r="E788" s="276">
        <f>ROUND(BE62,0)</f>
        <v>204762</v>
      </c>
      <c r="F788" s="276">
        <f>ROUND(BE63,0)</f>
        <v>67663</v>
      </c>
      <c r="G788" s="276">
        <f>ROUND(BE64,0)</f>
        <v>1067474</v>
      </c>
      <c r="H788" s="276">
        <f>ROUND(BE65,0)</f>
        <v>2224166</v>
      </c>
      <c r="I788" s="276">
        <f>ROUND(BE66,0)</f>
        <v>2596531</v>
      </c>
      <c r="J788" s="276">
        <f>ROUND(BE67,0)</f>
        <v>2595844</v>
      </c>
      <c r="K788" s="276">
        <f>ROUND(BE68,0)</f>
        <v>13423</v>
      </c>
      <c r="L788" s="276">
        <f>ROUND(BE69,0)</f>
        <v>135644</v>
      </c>
      <c r="M788" s="276">
        <f>ROUND(BE70,0)</f>
        <v>146609</v>
      </c>
      <c r="N788" s="276"/>
      <c r="O788" s="276"/>
      <c r="P788" s="276">
        <f>IF(BE76&gt;0,ROUND(BE76,0),0)</f>
        <v>109818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161*2018*8460*A</v>
      </c>
      <c r="B789" s="276"/>
      <c r="C789" s="278">
        <f>ROUND(BF60,2)</f>
        <v>83.94</v>
      </c>
      <c r="D789" s="276">
        <f>ROUND(BF61,0)</f>
        <v>2967880</v>
      </c>
      <c r="E789" s="276">
        <f>ROUND(BF62,0)</f>
        <v>249511</v>
      </c>
      <c r="F789" s="276">
        <f>ROUND(BF63,0)</f>
        <v>0</v>
      </c>
      <c r="G789" s="276">
        <f>ROUND(BF64,0)</f>
        <v>806812</v>
      </c>
      <c r="H789" s="276">
        <f>ROUND(BF65,0)</f>
        <v>-33826</v>
      </c>
      <c r="I789" s="276">
        <f>ROUND(BF66,0)</f>
        <v>1155620</v>
      </c>
      <c r="J789" s="276">
        <f>ROUND(BF67,0)</f>
        <v>234644</v>
      </c>
      <c r="K789" s="276">
        <f>ROUND(BF68,0)</f>
        <v>0</v>
      </c>
      <c r="L789" s="276">
        <f>ROUND(BF69,0)</f>
        <v>6697</v>
      </c>
      <c r="M789" s="276">
        <f>ROUND(BF70,0)</f>
        <v>0</v>
      </c>
      <c r="N789" s="276"/>
      <c r="O789" s="276"/>
      <c r="P789" s="276">
        <f>IF(BF76&gt;0,ROUND(BF76,0),0)</f>
        <v>9927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161*2018*8470*A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129350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5472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161*2018*8480*A</v>
      </c>
      <c r="B791" s="276"/>
      <c r="C791" s="278">
        <f>ROUND(BH60,2)</f>
        <v>1.01</v>
      </c>
      <c r="D791" s="276">
        <f>ROUND(BH61,0)</f>
        <v>264555</v>
      </c>
      <c r="E791" s="276">
        <f>ROUND(BH62,0)</f>
        <v>22241</v>
      </c>
      <c r="F791" s="276">
        <f>ROUND(BH63,0)</f>
        <v>15428</v>
      </c>
      <c r="G791" s="276">
        <f>ROUND(BH64,0)</f>
        <v>0</v>
      </c>
      <c r="H791" s="276">
        <f>ROUND(BH65,0)</f>
        <v>56469</v>
      </c>
      <c r="I791" s="276">
        <f>ROUND(BH66,0)</f>
        <v>11781</v>
      </c>
      <c r="J791" s="276">
        <f>ROUND(BH67,0)</f>
        <v>128791</v>
      </c>
      <c r="K791" s="276">
        <f>ROUND(BH68,0)</f>
        <v>0</v>
      </c>
      <c r="L791" s="276">
        <f>ROUND(BH69,0)</f>
        <v>29435</v>
      </c>
      <c r="M791" s="276">
        <f>ROUND(BH70,0)</f>
        <v>0</v>
      </c>
      <c r="N791" s="276"/>
      <c r="O791" s="276"/>
      <c r="P791" s="276">
        <f>IF(BH76&gt;0,ROUND(BH76,0),0)</f>
        <v>5449</v>
      </c>
      <c r="Q791" s="276">
        <f>IF(BH77&gt;0,ROUND(BH77,0),0)</f>
        <v>0</v>
      </c>
      <c r="R791" s="276">
        <f>IF(BH78&gt;0,ROUND(BH78,0),0)</f>
        <v>1273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161*2018*8490*A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161*2018*8510*A</v>
      </c>
      <c r="B793" s="276"/>
      <c r="C793" s="278">
        <f>ROUND(BJ60,2)</f>
        <v>0.95</v>
      </c>
      <c r="D793" s="276">
        <f>ROUND(BJ61,0)</f>
        <v>78451</v>
      </c>
      <c r="E793" s="276">
        <f>ROUND(BJ62,0)</f>
        <v>6595</v>
      </c>
      <c r="F793" s="276">
        <f>ROUND(BJ63,0)</f>
        <v>0</v>
      </c>
      <c r="G793" s="276">
        <f>ROUND(BJ64,0)</f>
        <v>13</v>
      </c>
      <c r="H793" s="276">
        <f>ROUND(BJ65,0)</f>
        <v>0</v>
      </c>
      <c r="I793" s="276">
        <f>ROUND(BJ66,0)</f>
        <v>306</v>
      </c>
      <c r="J793" s="276">
        <f>ROUND(BJ67,0)</f>
        <v>0</v>
      </c>
      <c r="K793" s="276">
        <f>ROUND(BJ68,0)</f>
        <v>0</v>
      </c>
      <c r="L793" s="276">
        <f>ROUND(BJ69,0)</f>
        <v>618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161*2018*8530*A</v>
      </c>
      <c r="B794" s="276"/>
      <c r="C794" s="278">
        <f>ROUND(BK60,2)</f>
        <v>31.36</v>
      </c>
      <c r="D794" s="276">
        <f>ROUND(BK61,0)</f>
        <v>1352608</v>
      </c>
      <c r="E794" s="276">
        <f>ROUND(BK62,0)</f>
        <v>113714</v>
      </c>
      <c r="F794" s="276">
        <f>ROUND(BK63,0)</f>
        <v>0</v>
      </c>
      <c r="G794" s="276">
        <f>ROUND(BK64,0)</f>
        <v>10765</v>
      </c>
      <c r="H794" s="276">
        <f>ROUND(BK65,0)</f>
        <v>160</v>
      </c>
      <c r="I794" s="276">
        <f>ROUND(BK66,0)</f>
        <v>206757</v>
      </c>
      <c r="J794" s="276">
        <f>ROUND(BK67,0)</f>
        <v>12112</v>
      </c>
      <c r="K794" s="276">
        <f>ROUND(BK68,0)</f>
        <v>106262</v>
      </c>
      <c r="L794" s="276">
        <f>ROUND(BK69,0)</f>
        <v>4777</v>
      </c>
      <c r="M794" s="276">
        <f>ROUND(BK70,0)</f>
        <v>3487</v>
      </c>
      <c r="N794" s="276"/>
      <c r="O794" s="276"/>
      <c r="P794" s="276">
        <f>IF(BK76&gt;0,ROUND(BK76,0),0)</f>
        <v>512</v>
      </c>
      <c r="Q794" s="276">
        <f>IF(BK77&gt;0,ROUND(BK77,0),0)</f>
        <v>0</v>
      </c>
      <c r="R794" s="276">
        <f>IF(BK78&gt;0,ROUND(BK78,0),0)</f>
        <v>120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161*2018*8560*A</v>
      </c>
      <c r="B795" s="276"/>
      <c r="C795" s="278">
        <f>ROUND(BL60,2)</f>
        <v>48.55</v>
      </c>
      <c r="D795" s="276">
        <f>ROUND(BL61,0)</f>
        <v>1932491</v>
      </c>
      <c r="E795" s="276">
        <f>ROUND(BL62,0)</f>
        <v>162465</v>
      </c>
      <c r="F795" s="276">
        <f>ROUND(BL63,0)</f>
        <v>0</v>
      </c>
      <c r="G795" s="276">
        <f>ROUND(BL64,0)</f>
        <v>3070</v>
      </c>
      <c r="H795" s="276">
        <f>ROUND(BL65,0)</f>
        <v>0</v>
      </c>
      <c r="I795" s="276">
        <f>ROUND(BL66,0)</f>
        <v>1194</v>
      </c>
      <c r="J795" s="276">
        <f>ROUND(BL67,0)</f>
        <v>15888</v>
      </c>
      <c r="K795" s="276">
        <f>ROUND(BL68,0)</f>
        <v>27108</v>
      </c>
      <c r="L795" s="276">
        <f>ROUND(BL69,0)</f>
        <v>6590</v>
      </c>
      <c r="M795" s="276">
        <f>ROUND(BL70,0)</f>
        <v>0</v>
      </c>
      <c r="N795" s="276"/>
      <c r="O795" s="276"/>
      <c r="P795" s="276">
        <f>IF(BL76&gt;0,ROUND(BL76,0),0)</f>
        <v>672</v>
      </c>
      <c r="Q795" s="276">
        <f>IF(BL77&gt;0,ROUND(BL77,0),0)</f>
        <v>0</v>
      </c>
      <c r="R795" s="276">
        <f>IF(BL78&gt;0,ROUND(BL78,0),0)</f>
        <v>157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161*2018*8590*A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161*2018*8610*A</v>
      </c>
      <c r="B797" s="276"/>
      <c r="C797" s="278">
        <f>ROUND(BN60,2)</f>
        <v>29.13</v>
      </c>
      <c r="D797" s="276">
        <f>ROUND(BN61,0)</f>
        <v>5795844</v>
      </c>
      <c r="E797" s="276">
        <f>ROUND(BN62,0)</f>
        <v>487259</v>
      </c>
      <c r="F797" s="276">
        <f>ROUND(BN63,0)</f>
        <v>373272</v>
      </c>
      <c r="G797" s="276">
        <f>ROUND(BN64,0)</f>
        <v>532814</v>
      </c>
      <c r="H797" s="276">
        <f>ROUND(BN65,0)</f>
        <v>285</v>
      </c>
      <c r="I797" s="276">
        <f>ROUND(BN66,0)</f>
        <v>423978</v>
      </c>
      <c r="J797" s="276">
        <f>ROUND(BN67,0)</f>
        <v>256959</v>
      </c>
      <c r="K797" s="276">
        <f>ROUND(BN68,0)</f>
        <v>480117</v>
      </c>
      <c r="L797" s="276">
        <f>ROUND(BN69,0)</f>
        <v>282573</v>
      </c>
      <c r="M797" s="276">
        <f>ROUND(BN70,0)</f>
        <v>324469</v>
      </c>
      <c r="N797" s="276"/>
      <c r="O797" s="276"/>
      <c r="P797" s="276">
        <f>IF(BN76&gt;0,ROUND(BN76,0),0)</f>
        <v>10871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161*2018*8620*A</v>
      </c>
      <c r="B798" s="276"/>
      <c r="C798" s="278">
        <f>ROUND(BO60,2)</f>
        <v>3.55</v>
      </c>
      <c r="D798" s="276">
        <f>ROUND(BO61,0)</f>
        <v>224422</v>
      </c>
      <c r="E798" s="276">
        <f>ROUND(BO62,0)</f>
        <v>18867</v>
      </c>
      <c r="F798" s="276">
        <f>ROUND(BO63,0)</f>
        <v>0</v>
      </c>
      <c r="G798" s="276">
        <f>ROUND(BO64,0)</f>
        <v>33202</v>
      </c>
      <c r="H798" s="276">
        <f>ROUND(BO65,0)</f>
        <v>228</v>
      </c>
      <c r="I798" s="276">
        <f>ROUND(BO66,0)</f>
        <v>50545</v>
      </c>
      <c r="J798" s="276">
        <f>ROUND(BO67,0)</f>
        <v>0</v>
      </c>
      <c r="K798" s="276">
        <f>ROUND(BO68,0)</f>
        <v>18498</v>
      </c>
      <c r="L798" s="276">
        <f>ROUND(BO69,0)</f>
        <v>5019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161*2018*8630*A</v>
      </c>
      <c r="B799" s="276"/>
      <c r="C799" s="278">
        <f>ROUND(BP60,2)</f>
        <v>1.0900000000000001</v>
      </c>
      <c r="D799" s="276">
        <f>ROUND(BP61,0)</f>
        <v>65746</v>
      </c>
      <c r="E799" s="276">
        <f>ROUND(BP62,0)</f>
        <v>5527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251200</v>
      </c>
      <c r="J799" s="276">
        <f>ROUND(BP67,0)</f>
        <v>0</v>
      </c>
      <c r="K799" s="276">
        <f>ROUND(BP68,0)</f>
        <v>0</v>
      </c>
      <c r="L799" s="276">
        <f>ROUND(BP69,0)</f>
        <v>85904</v>
      </c>
      <c r="M799" s="276">
        <f>ROUND(BP70,0)</f>
        <v>4369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161*2018*8640*A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161*2018*8650*A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161*2018*8660*A</v>
      </c>
      <c r="B802" s="276"/>
      <c r="C802" s="278">
        <f>ROUND(BS60,2)</f>
        <v>8.34</v>
      </c>
      <c r="D802" s="276">
        <f>ROUND(BS61,0)</f>
        <v>555939</v>
      </c>
      <c r="E802" s="276">
        <f>ROUND(BS62,0)</f>
        <v>46738</v>
      </c>
      <c r="F802" s="276">
        <f>ROUND(BS63,0)</f>
        <v>0</v>
      </c>
      <c r="G802" s="276">
        <f>ROUND(BS64,0)</f>
        <v>21433</v>
      </c>
      <c r="H802" s="276">
        <f>ROUND(BS65,0)</f>
        <v>17</v>
      </c>
      <c r="I802" s="276">
        <f>ROUND(BS66,0)</f>
        <v>2833</v>
      </c>
      <c r="J802" s="276">
        <f>ROUND(BS67,0)</f>
        <v>39286</v>
      </c>
      <c r="K802" s="276">
        <f>ROUND(BS68,0)</f>
        <v>41472</v>
      </c>
      <c r="L802" s="276">
        <f>ROUND(BS69,0)</f>
        <v>39679</v>
      </c>
      <c r="M802" s="276">
        <f>ROUND(BS70,0)</f>
        <v>500</v>
      </c>
      <c r="N802" s="276"/>
      <c r="O802" s="276"/>
      <c r="P802" s="276">
        <f>IF(BS76&gt;0,ROUND(BS76,0),0)</f>
        <v>1662</v>
      </c>
      <c r="Q802" s="276">
        <f>IF(BS77&gt;0,ROUND(BS77,0),0)</f>
        <v>0</v>
      </c>
      <c r="R802" s="276">
        <f>IF(BS78&gt;0,ROUND(BS78,0),0)</f>
        <v>388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161*2018*8670*A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75347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3188</v>
      </c>
      <c r="Q803" s="276">
        <f>IF(BT77&gt;0,ROUND(BT77,0),0)</f>
        <v>0</v>
      </c>
      <c r="R803" s="276">
        <f>IF(BT78&gt;0,ROUND(BT78,0),0)</f>
        <v>745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161*2018*8680*A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161*2018*8690*A</v>
      </c>
      <c r="B805" s="276"/>
      <c r="C805" s="278">
        <f>ROUND(BV60,2)</f>
        <v>31.64</v>
      </c>
      <c r="D805" s="276">
        <f>ROUND(BV61,0)</f>
        <v>1504271</v>
      </c>
      <c r="E805" s="276">
        <f>ROUND(BV62,0)</f>
        <v>126465</v>
      </c>
      <c r="F805" s="276">
        <f>ROUND(BV63,0)</f>
        <v>16408</v>
      </c>
      <c r="G805" s="276">
        <f>ROUND(BV64,0)</f>
        <v>6074</v>
      </c>
      <c r="H805" s="276">
        <f>ROUND(BV65,0)</f>
        <v>0</v>
      </c>
      <c r="I805" s="276">
        <f>ROUND(BV66,0)</f>
        <v>126828</v>
      </c>
      <c r="J805" s="276">
        <f>ROUND(BV67,0)</f>
        <v>21766</v>
      </c>
      <c r="K805" s="276">
        <f>ROUND(BV68,0)</f>
        <v>0</v>
      </c>
      <c r="L805" s="276">
        <f>ROUND(BV69,0)</f>
        <v>2590</v>
      </c>
      <c r="M805" s="276">
        <f>ROUND(BV70,0)</f>
        <v>0</v>
      </c>
      <c r="N805" s="276"/>
      <c r="O805" s="276"/>
      <c r="P805" s="276">
        <f>IF(BV76&gt;0,ROUND(BV76,0),0)</f>
        <v>921</v>
      </c>
      <c r="Q805" s="276">
        <f>IF(BV77&gt;0,ROUND(BV77,0),0)</f>
        <v>0</v>
      </c>
      <c r="R805" s="276">
        <f>IF(BV78&gt;0,ROUND(BV78,0),0)</f>
        <v>215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161*2018*8700*A</v>
      </c>
      <c r="B806" s="276"/>
      <c r="C806" s="278">
        <f>ROUND(BW60,2)</f>
        <v>161.88999999999999</v>
      </c>
      <c r="D806" s="276">
        <f>ROUND(BW61,0)</f>
        <v>19126421</v>
      </c>
      <c r="E806" s="276">
        <f>ROUND(BW62,0)</f>
        <v>1607965</v>
      </c>
      <c r="F806" s="276">
        <f>ROUND(BW63,0)</f>
        <v>239058</v>
      </c>
      <c r="G806" s="276">
        <f>ROUND(BW64,0)</f>
        <v>8007762</v>
      </c>
      <c r="H806" s="276">
        <f>ROUND(BW65,0)</f>
        <v>77590</v>
      </c>
      <c r="I806" s="276">
        <f>ROUND(BW66,0)</f>
        <v>1294977</v>
      </c>
      <c r="J806" s="276">
        <f>ROUND(BW67,0)</f>
        <v>68140</v>
      </c>
      <c r="K806" s="276">
        <f>ROUND(BW68,0)</f>
        <v>2077515</v>
      </c>
      <c r="L806" s="276">
        <f>ROUND(BW69,0)</f>
        <v>1224864</v>
      </c>
      <c r="M806" s="276">
        <f>ROUND(BW70,0)</f>
        <v>1254934</v>
      </c>
      <c r="N806" s="276"/>
      <c r="O806" s="276"/>
      <c r="P806" s="276">
        <f>IF(BW76&gt;0,ROUND(BW76,0),0)</f>
        <v>2883</v>
      </c>
      <c r="Q806" s="276">
        <f>IF(BW77&gt;0,ROUND(BW77,0),0)</f>
        <v>0</v>
      </c>
      <c r="R806" s="276">
        <f>IF(BW78&gt;0,ROUND(BW78,0),0)</f>
        <v>673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161*2018*8710*A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161*2018*8720*A</v>
      </c>
      <c r="B808" s="276"/>
      <c r="C808" s="278">
        <f>ROUND(BY60,2)</f>
        <v>132.66999999999999</v>
      </c>
      <c r="D808" s="276">
        <f>ROUND(BY61,0)</f>
        <v>11937543</v>
      </c>
      <c r="E808" s="276">
        <f>ROUND(BY62,0)</f>
        <v>1003593</v>
      </c>
      <c r="F808" s="276">
        <f>ROUND(BY63,0)</f>
        <v>0</v>
      </c>
      <c r="G808" s="276">
        <f>ROUND(BY64,0)</f>
        <v>47492</v>
      </c>
      <c r="H808" s="276">
        <f>ROUND(BY65,0)</f>
        <v>6687</v>
      </c>
      <c r="I808" s="276">
        <f>ROUND(BY66,0)</f>
        <v>841901</v>
      </c>
      <c r="J808" s="276">
        <f>ROUND(BY67,0)</f>
        <v>291775</v>
      </c>
      <c r="K808" s="276">
        <f>ROUND(BY68,0)</f>
        <v>947611</v>
      </c>
      <c r="L808" s="276">
        <f>ROUND(BY69,0)</f>
        <v>203640</v>
      </c>
      <c r="M808" s="276">
        <f>ROUND(BY70,0)</f>
        <v>1894</v>
      </c>
      <c r="N808" s="276"/>
      <c r="O808" s="276"/>
      <c r="P808" s="276">
        <f>IF(BY76&gt;0,ROUND(BY76,0),0)</f>
        <v>12344</v>
      </c>
      <c r="Q808" s="276">
        <f>IF(BY77&gt;0,ROUND(BY77,0),0)</f>
        <v>0</v>
      </c>
      <c r="R808" s="276">
        <f>IF(BY78&gt;0,ROUND(BY78,0),0)</f>
        <v>2884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161*2018*8730*A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161*2018*8740*A</v>
      </c>
      <c r="B810" s="276"/>
      <c r="C810" s="278">
        <f>ROUND(CA60,2)</f>
        <v>27.98</v>
      </c>
      <c r="D810" s="276">
        <f>ROUND(CA61,0)</f>
        <v>2452543</v>
      </c>
      <c r="E810" s="276">
        <f>ROUND(CA62,0)</f>
        <v>206186</v>
      </c>
      <c r="F810" s="276">
        <f>ROUND(CA63,0)</f>
        <v>97310</v>
      </c>
      <c r="G810" s="276">
        <f>ROUND(CA64,0)</f>
        <v>16096</v>
      </c>
      <c r="H810" s="276">
        <f>ROUND(CA65,0)</f>
        <v>319</v>
      </c>
      <c r="I810" s="276">
        <f>ROUND(CA66,0)</f>
        <v>79555</v>
      </c>
      <c r="J810" s="276">
        <f>ROUND(CA67,0)</f>
        <v>0</v>
      </c>
      <c r="K810" s="276">
        <f>ROUND(CA68,0)</f>
        <v>160427</v>
      </c>
      <c r="L810" s="276">
        <f>ROUND(CA69,0)</f>
        <v>179534</v>
      </c>
      <c r="M810" s="276">
        <f>ROUND(CA70,0)</f>
        <v>349372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161*2018*8770*A</v>
      </c>
      <c r="B811" s="276"/>
      <c r="C811" s="278">
        <f>ROUND(CB60,2)</f>
        <v>13.8</v>
      </c>
      <c r="D811" s="276">
        <f>ROUND(CB61,0)</f>
        <v>997306</v>
      </c>
      <c r="E811" s="276">
        <f>ROUND(CB62,0)</f>
        <v>83844</v>
      </c>
      <c r="F811" s="276">
        <f>ROUND(CB63,0)</f>
        <v>0</v>
      </c>
      <c r="G811" s="276">
        <f>ROUND(CB64,0)</f>
        <v>181888</v>
      </c>
      <c r="H811" s="276">
        <f>ROUND(CB65,0)</f>
        <v>0</v>
      </c>
      <c r="I811" s="276">
        <f>ROUND(CB66,0)</f>
        <v>218639</v>
      </c>
      <c r="J811" s="276">
        <f>ROUND(CB67,0)</f>
        <v>427581</v>
      </c>
      <c r="K811" s="276">
        <f>ROUND(CB68,0)</f>
        <v>202906</v>
      </c>
      <c r="L811" s="276">
        <f>ROUND(CB69,0)</f>
        <v>-141162</v>
      </c>
      <c r="M811" s="276">
        <f>ROUND(CB70,0)</f>
        <v>312801</v>
      </c>
      <c r="N811" s="276"/>
      <c r="O811" s="276"/>
      <c r="P811" s="276">
        <f>IF(CB76&gt;0,ROUND(CB76,0),0)</f>
        <v>18089</v>
      </c>
      <c r="Q811" s="276">
        <f>IF(CB77&gt;0,ROUND(CB77,0),0)</f>
        <v>0</v>
      </c>
      <c r="R811" s="276">
        <f>IF(CB78&gt;0,ROUND(CB78,0),0)</f>
        <v>4226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161*2018*8790*A</v>
      </c>
      <c r="B812" s="276"/>
      <c r="C812" s="278">
        <f>ROUND(CC60,2)</f>
        <v>34.630000000000003</v>
      </c>
      <c r="D812" s="276">
        <f>ROUND(CC61,0)</f>
        <v>3242342</v>
      </c>
      <c r="E812" s="276">
        <f>ROUND(CC62,0)</f>
        <v>272585</v>
      </c>
      <c r="F812" s="276">
        <f>ROUND(CC63,0)</f>
        <v>713422</v>
      </c>
      <c r="G812" s="276">
        <f>ROUND(CC64,0)</f>
        <v>542032</v>
      </c>
      <c r="H812" s="276">
        <f>ROUND(CC65,0)</f>
        <v>2768</v>
      </c>
      <c r="I812" s="276">
        <f>ROUND(CC66,0)</f>
        <v>2494804</v>
      </c>
      <c r="J812" s="276">
        <f>ROUND(CC67,0)</f>
        <v>170204</v>
      </c>
      <c r="K812" s="276">
        <f>ROUND(CC68,0)</f>
        <v>596034</v>
      </c>
      <c r="L812" s="276">
        <f>ROUND(CC69,0)</f>
        <v>128928240</v>
      </c>
      <c r="M812" s="276">
        <f>ROUND(CC70,0)</f>
        <v>5261300</v>
      </c>
      <c r="N812" s="276"/>
      <c r="O812" s="276"/>
      <c r="P812" s="276">
        <f>IF(CC76&gt;0,ROUND(CC76,0),0)</f>
        <v>7201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161*2018*9000*A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30814269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2963.9000000000019</v>
      </c>
      <c r="D815" s="277">
        <f t="shared" si="22"/>
        <v>272246317</v>
      </c>
      <c r="E815" s="277">
        <f t="shared" si="22"/>
        <v>22887841</v>
      </c>
      <c r="F815" s="277">
        <f t="shared" si="22"/>
        <v>13534193</v>
      </c>
      <c r="G815" s="277">
        <f t="shared" si="22"/>
        <v>120527469</v>
      </c>
      <c r="H815" s="277">
        <f t="shared" si="22"/>
        <v>2839849</v>
      </c>
      <c r="I815" s="277">
        <f t="shared" si="22"/>
        <v>25779336</v>
      </c>
      <c r="J815" s="277">
        <f t="shared" si="22"/>
        <v>17666248</v>
      </c>
      <c r="K815" s="277">
        <f t="shared" si="22"/>
        <v>17977972</v>
      </c>
      <c r="L815" s="277">
        <f>SUM(L734:L813)+SUM(U734:U813)</f>
        <v>164986065</v>
      </c>
      <c r="M815" s="277">
        <f>SUM(M734:M813)+SUM(V734:V813)</f>
        <v>17106610</v>
      </c>
      <c r="N815" s="277">
        <f t="shared" ref="N815:Y815" si="23">SUM(N734:N813)</f>
        <v>1909301286</v>
      </c>
      <c r="O815" s="277">
        <f t="shared" si="23"/>
        <v>778738026</v>
      </c>
      <c r="P815" s="277">
        <f t="shared" si="23"/>
        <v>747377</v>
      </c>
      <c r="Q815" s="277">
        <f t="shared" si="23"/>
        <v>0</v>
      </c>
      <c r="R815" s="277">
        <f t="shared" si="23"/>
        <v>134314</v>
      </c>
      <c r="S815" s="277">
        <f t="shared" si="23"/>
        <v>2216598</v>
      </c>
      <c r="T815" s="281">
        <f t="shared" si="23"/>
        <v>669.21999999999991</v>
      </c>
      <c r="U815" s="277">
        <f t="shared" si="23"/>
        <v>30814269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2963.900000000001</v>
      </c>
      <c r="D816" s="277">
        <f>CE61</f>
        <v>272246313.92999995</v>
      </c>
      <c r="E816" s="277">
        <f>CE62</f>
        <v>22887841</v>
      </c>
      <c r="F816" s="277">
        <f>CE63</f>
        <v>13534193.219999999</v>
      </c>
      <c r="G816" s="277">
        <f>CE64</f>
        <v>120527468.89999996</v>
      </c>
      <c r="H816" s="280">
        <f>CE65</f>
        <v>2839849.7299999995</v>
      </c>
      <c r="I816" s="280">
        <f>CE66</f>
        <v>25779338.40000001</v>
      </c>
      <c r="J816" s="280">
        <f>CE67</f>
        <v>17666248</v>
      </c>
      <c r="K816" s="280">
        <f>CE68</f>
        <v>17977971.770000003</v>
      </c>
      <c r="L816" s="280">
        <f>CE69</f>
        <v>164986065.77600667</v>
      </c>
      <c r="M816" s="280">
        <f>CE70</f>
        <v>17106609.039999999</v>
      </c>
      <c r="N816" s="277">
        <f>CE75</f>
        <v>1909301286.9900002</v>
      </c>
      <c r="O816" s="277">
        <f>CE73</f>
        <v>778738026.87000012</v>
      </c>
      <c r="P816" s="277">
        <f>CE76</f>
        <v>747374.97999999986</v>
      </c>
      <c r="Q816" s="277">
        <f>CE77</f>
        <v>0</v>
      </c>
      <c r="R816" s="277">
        <f>CE78</f>
        <v>134313.04043199035</v>
      </c>
      <c r="S816" s="277">
        <f>CE79</f>
        <v>2216598</v>
      </c>
      <c r="T816" s="281">
        <f>CE80</f>
        <v>669.22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252933226.44600672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272246313.93000007</v>
      </c>
      <c r="E817" s="180">
        <f>C379</f>
        <v>22887843.420000006</v>
      </c>
      <c r="F817" s="180">
        <f>C380</f>
        <v>13534193.219999999</v>
      </c>
      <c r="G817" s="240">
        <f>C381</f>
        <v>120527468.89999986</v>
      </c>
      <c r="H817" s="240">
        <f>C382</f>
        <v>2839849.7300000009</v>
      </c>
      <c r="I817" s="240">
        <f>C383</f>
        <v>25779338.399999995</v>
      </c>
      <c r="J817" s="240">
        <f>C384</f>
        <v>17666247.20999999</v>
      </c>
      <c r="K817" s="240">
        <f>C385</f>
        <v>17977971.77</v>
      </c>
      <c r="L817" s="240">
        <f>C386+C387+C388+C389</f>
        <v>164986052.07600713</v>
      </c>
      <c r="M817" s="240">
        <f>C370</f>
        <v>17106609.039999995</v>
      </c>
      <c r="N817" s="180">
        <f>D361</f>
        <v>1909301286.9899998</v>
      </c>
      <c r="O817" s="180">
        <f>C359</f>
        <v>778738026.86999941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R11" sqref="R1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Kadlec Regional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H-161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888 Swift Blvd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888 Swift Blvd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Richland, WA  99352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H-161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Kadlec Regional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Benton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Rand Wortman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Susan Kreid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(509)946-4611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(509)942-2003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16492</v>
      </c>
      <c r="G23" s="21">
        <f>data!D111</f>
        <v>76489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2832</v>
      </c>
      <c r="G26" s="13">
        <f>data!D114</f>
        <v>6613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47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142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20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33</v>
      </c>
      <c r="E34" s="49" t="s">
        <v>291</v>
      </c>
      <c r="F34" s="24"/>
      <c r="G34" s="21">
        <f>data!E127</f>
        <v>254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12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337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29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Kadlec Regional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7682</v>
      </c>
      <c r="C7" s="48">
        <f>data!B139</f>
        <v>39449</v>
      </c>
      <c r="D7" s="48">
        <f>data!B140</f>
        <v>139623.75289050865</v>
      </c>
      <c r="E7" s="48">
        <f>data!B141</f>
        <v>422304876.2700001</v>
      </c>
      <c r="F7" s="48">
        <f>data!B142</f>
        <v>436600612.41999996</v>
      </c>
      <c r="G7" s="48">
        <f>data!B141+data!B142</f>
        <v>858905488.69000006</v>
      </c>
    </row>
    <row r="8" spans="1:13" ht="20.100000000000001" customHeight="1" x14ac:dyDescent="0.25">
      <c r="A8" s="23" t="s">
        <v>297</v>
      </c>
      <c r="B8" s="48">
        <f>data!C138</f>
        <v>3602</v>
      </c>
      <c r="C8" s="48">
        <f>data!C139</f>
        <v>16897</v>
      </c>
      <c r="D8" s="48">
        <f>data!C140</f>
        <v>75166.099961048487</v>
      </c>
      <c r="E8" s="48">
        <f>data!C141</f>
        <v>182205042.50999999</v>
      </c>
      <c r="F8" s="48">
        <f>data!C142</f>
        <v>235042853.36000001</v>
      </c>
      <c r="G8" s="48">
        <f>data!C141+data!C142</f>
        <v>417247895.87</v>
      </c>
    </row>
    <row r="9" spans="1:13" ht="20.100000000000001" customHeight="1" x14ac:dyDescent="0.25">
      <c r="A9" s="23" t="s">
        <v>1058</v>
      </c>
      <c r="B9" s="48">
        <f>data!D138</f>
        <v>5208</v>
      </c>
      <c r="C9" s="48">
        <f>data!D139</f>
        <v>20143</v>
      </c>
      <c r="D9" s="48">
        <f>data!D140</f>
        <v>160741.1471484426</v>
      </c>
      <c r="E9" s="48">
        <f>data!D141</f>
        <v>242550369.98999998</v>
      </c>
      <c r="F9" s="48">
        <f>data!D142</f>
        <v>502634271.26999998</v>
      </c>
      <c r="G9" s="48">
        <f>data!D141+data!D142</f>
        <v>745184641.25999999</v>
      </c>
    </row>
    <row r="10" spans="1:13" ht="20.100000000000001" customHeight="1" x14ac:dyDescent="0.25">
      <c r="A10" s="111" t="s">
        <v>203</v>
      </c>
      <c r="B10" s="48">
        <f>data!E138</f>
        <v>16492</v>
      </c>
      <c r="C10" s="48">
        <f>data!E139</f>
        <v>76489</v>
      </c>
      <c r="D10" s="48">
        <f>data!E140</f>
        <v>375530.99999999977</v>
      </c>
      <c r="E10" s="48">
        <f>data!E141</f>
        <v>847060288.7700001</v>
      </c>
      <c r="F10" s="48">
        <f>data!E142</f>
        <v>1174277737.05</v>
      </c>
      <c r="G10" s="48">
        <f>data!E141+data!E142</f>
        <v>2021338025.8200002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Kadlec Regional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17493594.160000004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284067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-323444.15000000002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17138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4601581.2200000016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774295.34000000078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22847231.570000008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16204451.510000002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2038552.73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18243004.240000002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4173.1899999999996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13737.25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17910.439999999999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964805.71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19129500.310000002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20094306.020000003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444054.96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10815125.24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11259180.200000001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Kadlec Regional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9509108</v>
      </c>
      <c r="D7" s="21">
        <f>data!C195</f>
        <v>0</v>
      </c>
      <c r="E7" s="21">
        <f>data!D195</f>
        <v>0</v>
      </c>
      <c r="F7" s="21">
        <f>data!E195</f>
        <v>9509108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314365.69999999925</v>
      </c>
      <c r="D8" s="21">
        <f>data!C196</f>
        <v>-314365.7</v>
      </c>
      <c r="E8" s="21">
        <f>data!D196</f>
        <v>0</v>
      </c>
      <c r="F8" s="21">
        <f>data!E196</f>
        <v>-7.5669959187507629E-10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175419316.46000001</v>
      </c>
      <c r="D9" s="21">
        <f>data!C197</f>
        <v>2283403.9699999997</v>
      </c>
      <c r="E9" s="21">
        <f>data!D197</f>
        <v>433438.15</v>
      </c>
      <c r="F9" s="21">
        <f>data!E197</f>
        <v>177269282.28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22927971.359999999</v>
      </c>
      <c r="D11" s="21">
        <f>data!C199</f>
        <v>1510.6600000000035</v>
      </c>
      <c r="E11" s="21">
        <f>data!D199</f>
        <v>0</v>
      </c>
      <c r="F11" s="21">
        <f>data!E199</f>
        <v>22929482.02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84951726.609999985</v>
      </c>
      <c r="D12" s="21">
        <f>data!C200</f>
        <v>10048039.230000006</v>
      </c>
      <c r="E12" s="21">
        <f>data!D200</f>
        <v>69275.39</v>
      </c>
      <c r="F12" s="21">
        <f>data!E200</f>
        <v>94930490.449999988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4112919.75</v>
      </c>
      <c r="D14" s="21">
        <f>data!C202</f>
        <v>0</v>
      </c>
      <c r="E14" s="21">
        <f>data!D202</f>
        <v>0</v>
      </c>
      <c r="F14" s="21">
        <f>data!E202</f>
        <v>4112919.75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14101138.909999996</v>
      </c>
      <c r="D15" s="21">
        <f>data!C203</f>
        <v>9842768.589999998</v>
      </c>
      <c r="E15" s="21">
        <f>data!D203</f>
        <v>-3644608.4600000018</v>
      </c>
      <c r="F15" s="21">
        <f>data!E203</f>
        <v>27588515.959999993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311336546.78999996</v>
      </c>
      <c r="D16" s="21">
        <f>data!C204</f>
        <v>21861356.750000004</v>
      </c>
      <c r="E16" s="21">
        <f>data!D204</f>
        <v>-3141894.9200000018</v>
      </c>
      <c r="F16" s="21">
        <f>data!E204</f>
        <v>336339798.45999998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1580875.9999999993</v>
      </c>
      <c r="D24" s="21">
        <f>data!C209</f>
        <v>220347.66999999984</v>
      </c>
      <c r="E24" s="21">
        <f>data!D209</f>
        <v>0</v>
      </c>
      <c r="F24" s="21">
        <f>data!E209</f>
        <v>1801223.6699999992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20472587.52</v>
      </c>
      <c r="D25" s="21">
        <f>data!C210</f>
        <v>5279118.6999999983</v>
      </c>
      <c r="E25" s="21">
        <f>data!D210</f>
        <v>25231.32</v>
      </c>
      <c r="F25" s="21">
        <f>data!E210</f>
        <v>25726474.899999999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3663903.5699999984</v>
      </c>
      <c r="D27" s="21">
        <f>data!C212</f>
        <v>1248846.1400000015</v>
      </c>
      <c r="E27" s="21">
        <f>data!D212</f>
        <v>0</v>
      </c>
      <c r="F27" s="21">
        <f>data!E212</f>
        <v>4912749.71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46219382.730000004</v>
      </c>
      <c r="D28" s="21">
        <f>data!C213</f>
        <v>10614516.67999967</v>
      </c>
      <c r="E28" s="21">
        <f>data!D213</f>
        <v>57823.73</v>
      </c>
      <c r="F28" s="21">
        <f>data!E213</f>
        <v>56776075.679999679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71936749.819999993</v>
      </c>
      <c r="D32" s="21">
        <f>data!C217</f>
        <v>17362829.18999967</v>
      </c>
      <c r="E32" s="21">
        <f>data!D217</f>
        <v>83055.05</v>
      </c>
      <c r="F32" s="21">
        <f>data!E217</f>
        <v>89216523.959999681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Kadlec Regional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2020640.24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635328167.93999994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324300792.51999986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19211225.919999991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32376885.790000007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293460999.86000001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18708097.359999992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1323386169.3899996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3324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13181740.82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27913627.289999999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41095368.109999999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1366502177.7399995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Kadlec Regional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14156914.91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269727429.93000001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183316675.31999996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3142388.7600000002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8078604.6099999994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834576.46000000008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112623239.35000007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220142196.03999999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220142196.03999999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9509108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177269282.28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22929482.02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94930490.450000003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4112919.75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27588515.959999997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336339798.45999998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89216523.960000008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247123274.49999997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30098189.59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30098189.59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8289440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13924550.300000001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22213990.300000001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632200889.77999997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Kadlec Regional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22910093.620000001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21302945.450000003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22693262.669999998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66906301.74000001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13157.76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13157.76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245670062.11000001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25729194.399999999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271399256.50999999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271399256.50999999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293882173.77000004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293882173.77000004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632200889.77999997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Kadlec Regional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847060288.76999998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1174277737.0500009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2021338025.8200009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2020640.24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1323386169.3899992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41095368.109999999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1366502177.7399991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654835848.08000183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32001539.639999997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32001539.639999997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686837387.72000182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276261501.72999996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22847231.570000023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16421295.609999999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130664855.32999983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2555400.5699999994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27377790.739999991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17457323.93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18243004.240000002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17910.439999999999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20094306.020000003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11259180.200000001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140909792.1708439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684109592.55084372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2727795.1691581011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29545142.23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32272937.399158102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32272937.399158102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Kadlec Regional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20479.369938181881</v>
      </c>
      <c r="D9" s="14">
        <f>data!D59</f>
        <v>0</v>
      </c>
      <c r="E9" s="14">
        <f>data!E59</f>
        <v>54404.702113056475</v>
      </c>
      <c r="F9" s="14">
        <f>data!F59</f>
        <v>0</v>
      </c>
      <c r="G9" s="14">
        <f>data!G59</f>
        <v>1604.9291822609646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181.53000000000003</v>
      </c>
      <c r="D10" s="26">
        <f>data!D60</f>
        <v>0</v>
      </c>
      <c r="E10" s="26">
        <f>data!E60</f>
        <v>450.88</v>
      </c>
      <c r="F10" s="26">
        <f>data!F60</f>
        <v>0</v>
      </c>
      <c r="G10" s="26">
        <f>data!G60</f>
        <v>16.070000000000004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18955190.399999999</v>
      </c>
      <c r="D11" s="14">
        <f>data!D61</f>
        <v>0</v>
      </c>
      <c r="E11" s="14">
        <f>data!E61</f>
        <v>43021644.850000001</v>
      </c>
      <c r="F11" s="14">
        <f>data!F61</f>
        <v>0</v>
      </c>
      <c r="G11" s="14">
        <f>data!G61</f>
        <v>1340232.9099999999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1567622</v>
      </c>
      <c r="D12" s="14">
        <f>data!D62</f>
        <v>0</v>
      </c>
      <c r="E12" s="14">
        <f>data!E62</f>
        <v>3557953</v>
      </c>
      <c r="F12" s="14">
        <f>data!F62</f>
        <v>0</v>
      </c>
      <c r="G12" s="14">
        <f>data!G62</f>
        <v>110839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501623.52</v>
      </c>
      <c r="D13" s="14">
        <f>data!D63</f>
        <v>0</v>
      </c>
      <c r="E13" s="14">
        <f>data!E63</f>
        <v>1445216.5599999998</v>
      </c>
      <c r="F13" s="14">
        <f>data!F63</f>
        <v>0</v>
      </c>
      <c r="G13" s="14">
        <f>data!G63</f>
        <v>155871.74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2316728.9700000007</v>
      </c>
      <c r="D14" s="14">
        <f>data!D64</f>
        <v>0</v>
      </c>
      <c r="E14" s="14">
        <f>data!E64</f>
        <v>3702598.5199999991</v>
      </c>
      <c r="F14" s="14">
        <f>data!F64</f>
        <v>0</v>
      </c>
      <c r="G14" s="14">
        <f>data!G64</f>
        <v>57919.290000000015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6257.24</v>
      </c>
      <c r="D15" s="14">
        <f>data!D65</f>
        <v>0</v>
      </c>
      <c r="E15" s="14">
        <f>data!E65</f>
        <v>7667.670000000001</v>
      </c>
      <c r="F15" s="14">
        <f>data!F65</f>
        <v>0</v>
      </c>
      <c r="G15" s="14">
        <f>data!G65</f>
        <v>139.31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661255.64999999991</v>
      </c>
      <c r="D16" s="14">
        <f>data!D66</f>
        <v>0</v>
      </c>
      <c r="E16" s="14">
        <f>data!E66</f>
        <v>1680588.55</v>
      </c>
      <c r="F16" s="14">
        <f>data!F66</f>
        <v>0</v>
      </c>
      <c r="G16" s="14">
        <f>data!G66</f>
        <v>90908.39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2109343</v>
      </c>
      <c r="D17" s="14">
        <f>data!D67</f>
        <v>0</v>
      </c>
      <c r="E17" s="14">
        <f>data!E67</f>
        <v>5369394</v>
      </c>
      <c r="F17" s="14">
        <f>data!F67</f>
        <v>0</v>
      </c>
      <c r="G17" s="14">
        <f>data!G67</f>
        <v>350229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25023.659999999996</v>
      </c>
      <c r="D18" s="14">
        <f>data!D68</f>
        <v>0</v>
      </c>
      <c r="E18" s="14">
        <f>data!E68</f>
        <v>111874.56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242184.74999999997</v>
      </c>
      <c r="D19" s="14">
        <f>data!D69</f>
        <v>0</v>
      </c>
      <c r="E19" s="14">
        <f>data!E69</f>
        <v>697501.51999999979</v>
      </c>
      <c r="F19" s="14">
        <f>data!F69</f>
        <v>0</v>
      </c>
      <c r="G19" s="14">
        <f>data!G69</f>
        <v>21610.16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-945.11</v>
      </c>
      <c r="D20" s="14">
        <f>-data!D70</f>
        <v>0</v>
      </c>
      <c r="E20" s="14">
        <f>-data!E70</f>
        <v>-19284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26384284.079999998</v>
      </c>
      <c r="D21" s="14">
        <f>data!D71</f>
        <v>0</v>
      </c>
      <c r="E21" s="14">
        <f>data!E71</f>
        <v>59575155.230000004</v>
      </c>
      <c r="F21" s="14">
        <f>data!F71</f>
        <v>0</v>
      </c>
      <c r="G21" s="14">
        <f>data!G71</f>
        <v>2127749.7999999998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111227515.60000001</v>
      </c>
      <c r="D24" s="14">
        <f>data!D73</f>
        <v>0</v>
      </c>
      <c r="E24" s="14">
        <f>data!E73</f>
        <v>222080619.04999995</v>
      </c>
      <c r="F24" s="14">
        <f>data!F73</f>
        <v>0</v>
      </c>
      <c r="G24" s="14">
        <f>data!G73</f>
        <v>9263501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7419070.6200000001</v>
      </c>
      <c r="D25" s="14">
        <f>data!D74</f>
        <v>0</v>
      </c>
      <c r="E25" s="14">
        <f>data!E74</f>
        <v>93111313.100000009</v>
      </c>
      <c r="F25" s="14">
        <f>data!F74</f>
        <v>0</v>
      </c>
      <c r="G25" s="14">
        <f>data!G74</f>
        <v>23772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118646586.22000001</v>
      </c>
      <c r="D26" s="14">
        <f>data!D75</f>
        <v>0</v>
      </c>
      <c r="E26" s="14">
        <f>data!E75</f>
        <v>315191932.14999998</v>
      </c>
      <c r="F26" s="14">
        <f>data!F75</f>
        <v>0</v>
      </c>
      <c r="G26" s="14">
        <f>data!G75</f>
        <v>9287273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90304.240000000049</v>
      </c>
      <c r="D28" s="14">
        <f>data!D76</f>
        <v>0</v>
      </c>
      <c r="E28" s="14">
        <f>data!E76</f>
        <v>229872.03999999963</v>
      </c>
      <c r="F28" s="14">
        <f>data!F76</f>
        <v>0</v>
      </c>
      <c r="G28" s="14">
        <f>data!G76</f>
        <v>14993.860000000004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64415.676171571111</v>
      </c>
      <c r="D29" s="14">
        <f>data!D77</f>
        <v>0</v>
      </c>
      <c r="E29" s="14">
        <f>data!E77</f>
        <v>171124.19396221722</v>
      </c>
      <c r="F29" s="14">
        <f>data!F77</f>
        <v>0</v>
      </c>
      <c r="G29" s="14">
        <f>data!G77</f>
        <v>5048.251860291035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116.88</v>
      </c>
      <c r="D32" s="84">
        <f>data!D80</f>
        <v>0</v>
      </c>
      <c r="E32" s="84">
        <f>data!E80</f>
        <v>249.43000000000004</v>
      </c>
      <c r="F32" s="84">
        <f>data!F80</f>
        <v>0</v>
      </c>
      <c r="G32" s="84">
        <f>data!G80</f>
        <v>8.85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Kadlec Regional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6613</v>
      </c>
      <c r="D41" s="14">
        <f>data!K59</f>
        <v>-1.233499323876508E-3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2832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0.01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144.47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963.63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11139594.690000001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80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921261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5000</v>
      </c>
      <c r="I45" s="14">
        <f>data!P63</f>
        <v>25380.1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324.43</v>
      </c>
      <c r="I46" s="14">
        <f>data!P64</f>
        <v>26210053.790000003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446.21999999999997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1527.52</v>
      </c>
      <c r="I48" s="14">
        <f>data!P66</f>
        <v>1455284.62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1150422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27625.18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9059.44</v>
      </c>
      <c r="I51" s="14">
        <f>data!P69</f>
        <v>298173.89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-1250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1043.6300000000001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15911.390000000001</v>
      </c>
      <c r="I53" s="14">
        <f>data!P71</f>
        <v>41226991.490000002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10826.639999999998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20384634.040000003</v>
      </c>
      <c r="I56" s="14">
        <f>data!P73</f>
        <v>123063378.59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403446.09</v>
      </c>
      <c r="I57" s="14">
        <f>data!P74</f>
        <v>119307575.81999999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10826.639999999998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20788080.130000003</v>
      </c>
      <c r="I58" s="14">
        <f>data!P75</f>
        <v>242370954.41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49251.320000000022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-0.12199407934909257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0.01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49.53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Kadlec Regional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52.38</v>
      </c>
      <c r="D74" s="26">
        <f>data!R60</f>
        <v>6.06</v>
      </c>
      <c r="E74" s="26">
        <f>data!S60</f>
        <v>0</v>
      </c>
      <c r="F74" s="26">
        <f>data!T60</f>
        <v>4.1499999999999995</v>
      </c>
      <c r="G74" s="26">
        <f>data!U60</f>
        <v>59.640000000000008</v>
      </c>
      <c r="H74" s="26">
        <f>data!V60</f>
        <v>47.539999999999985</v>
      </c>
      <c r="I74" s="26">
        <f>data!W60</f>
        <v>12.83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4223735.33</v>
      </c>
      <c r="D75" s="14">
        <f>data!R61</f>
        <v>311015.24000000005</v>
      </c>
      <c r="E75" s="14">
        <f>data!S61</f>
        <v>0</v>
      </c>
      <c r="F75" s="14">
        <f>data!T61</f>
        <v>364989.98000000004</v>
      </c>
      <c r="G75" s="14">
        <f>data!U61</f>
        <v>3758129.21</v>
      </c>
      <c r="H75" s="14">
        <f>data!V61</f>
        <v>4566301.5500000007</v>
      </c>
      <c r="I75" s="14">
        <f>data!W61</f>
        <v>1333700.2199999997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349309</v>
      </c>
      <c r="D76" s="14">
        <f>data!R62</f>
        <v>25721</v>
      </c>
      <c r="E76" s="14">
        <f>data!S62</f>
        <v>0</v>
      </c>
      <c r="F76" s="14">
        <f>data!T62</f>
        <v>30185</v>
      </c>
      <c r="G76" s="14">
        <f>data!U62</f>
        <v>310803</v>
      </c>
      <c r="H76" s="14">
        <f>data!V62</f>
        <v>377640</v>
      </c>
      <c r="I76" s="14">
        <f>data!W62</f>
        <v>110299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3034309.24</v>
      </c>
      <c r="E77" s="14">
        <f>data!S63</f>
        <v>0</v>
      </c>
      <c r="F77" s="14">
        <f>data!T63</f>
        <v>0</v>
      </c>
      <c r="G77" s="14">
        <f>data!U63</f>
        <v>228949</v>
      </c>
      <c r="H77" s="14">
        <f>data!V63</f>
        <v>1704783.4900000002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631906.84</v>
      </c>
      <c r="D78" s="14">
        <f>data!R64</f>
        <v>973121.01</v>
      </c>
      <c r="E78" s="14">
        <f>data!S64</f>
        <v>0</v>
      </c>
      <c r="F78" s="14">
        <f>data!T64</f>
        <v>12171.469999999998</v>
      </c>
      <c r="G78" s="14">
        <f>data!U64</f>
        <v>4971592.6199999992</v>
      </c>
      <c r="H78" s="14">
        <f>data!V64</f>
        <v>10349415.290000014</v>
      </c>
      <c r="I78" s="14">
        <f>data!W64</f>
        <v>291665.98999999993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1880.9900000000002</v>
      </c>
      <c r="D79" s="14">
        <f>data!R65</f>
        <v>200.19</v>
      </c>
      <c r="E79" s="14">
        <f>data!S65</f>
        <v>0</v>
      </c>
      <c r="F79" s="14">
        <f>data!T65</f>
        <v>0</v>
      </c>
      <c r="G79" s="14">
        <f>data!U65</f>
        <v>2245.7799999999997</v>
      </c>
      <c r="H79" s="14">
        <f>data!V65</f>
        <v>285.36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9435.74</v>
      </c>
      <c r="D80" s="14">
        <f>data!R66</f>
        <v>3985.4999999999995</v>
      </c>
      <c r="E80" s="14">
        <f>data!S66</f>
        <v>0</v>
      </c>
      <c r="F80" s="14">
        <f>data!T66</f>
        <v>4349.09</v>
      </c>
      <c r="G80" s="14">
        <f>data!U66</f>
        <v>4350715.7499999981</v>
      </c>
      <c r="H80" s="14">
        <f>data!V66</f>
        <v>1024194.1700000003</v>
      </c>
      <c r="I80" s="14">
        <f>data!W66</f>
        <v>243719.49000000002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294825</v>
      </c>
      <c r="D81" s="14">
        <f>data!R67</f>
        <v>0</v>
      </c>
      <c r="E81" s="14">
        <f>data!S67</f>
        <v>0</v>
      </c>
      <c r="F81" s="14">
        <f>data!T67</f>
        <v>223647</v>
      </c>
      <c r="G81" s="14">
        <f>data!U67</f>
        <v>306909</v>
      </c>
      <c r="H81" s="14">
        <f>data!V67</f>
        <v>345689</v>
      </c>
      <c r="I81" s="14">
        <f>data!W67</f>
        <v>107375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60716.880000000005</v>
      </c>
      <c r="H82" s="14">
        <f>data!V68</f>
        <v>28641.94</v>
      </c>
      <c r="I82" s="14">
        <f>data!W68</f>
        <v>127488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31384</v>
      </c>
      <c r="D83" s="14">
        <f>data!R69</f>
        <v>1719.53</v>
      </c>
      <c r="E83" s="14">
        <f>data!S69</f>
        <v>0</v>
      </c>
      <c r="F83" s="14">
        <f>data!T69</f>
        <v>9420.25</v>
      </c>
      <c r="G83" s="14">
        <f>data!U69</f>
        <v>26956.210000000003</v>
      </c>
      <c r="H83" s="14">
        <f>data!V69</f>
        <v>158492.96000000002</v>
      </c>
      <c r="I83" s="14">
        <f>data!W69</f>
        <v>37545.350000000006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-967.71</v>
      </c>
      <c r="H84" s="14">
        <f>-data!V70</f>
        <v>-27875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5542476.9000000004</v>
      </c>
      <c r="D85" s="14">
        <f>data!R71</f>
        <v>4350071.7100000009</v>
      </c>
      <c r="E85" s="14">
        <f>data!S71</f>
        <v>0</v>
      </c>
      <c r="F85" s="14">
        <f>data!T71</f>
        <v>644762.79</v>
      </c>
      <c r="G85" s="14">
        <f>data!U71</f>
        <v>14016049.739999996</v>
      </c>
      <c r="H85" s="14">
        <f>data!V71</f>
        <v>18527568.760000017</v>
      </c>
      <c r="I85" s="14">
        <f>data!W71</f>
        <v>2251793.0499999998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9365290.3900000025</v>
      </c>
      <c r="D88" s="14">
        <f>data!R73</f>
        <v>15597591.92</v>
      </c>
      <c r="E88" s="14">
        <f>data!S73</f>
        <v>0</v>
      </c>
      <c r="F88" s="14">
        <f>data!T73</f>
        <v>169</v>
      </c>
      <c r="G88" s="14">
        <f>data!U73</f>
        <v>76137537.319999993</v>
      </c>
      <c r="H88" s="14">
        <f>data!V73</f>
        <v>67586373.920000002</v>
      </c>
      <c r="I88" s="14">
        <f>data!W73</f>
        <v>11130766.370000001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16052981.010000002</v>
      </c>
      <c r="D89" s="14">
        <f>data!R74</f>
        <v>15219247.439999999</v>
      </c>
      <c r="E89" s="14">
        <f>data!S74</f>
        <v>0</v>
      </c>
      <c r="F89" s="14">
        <f>data!T74</f>
        <v>4142</v>
      </c>
      <c r="G89" s="14">
        <f>data!U74</f>
        <v>51357017.760000005</v>
      </c>
      <c r="H89" s="14">
        <f>data!V74</f>
        <v>83449333.120000005</v>
      </c>
      <c r="I89" s="14">
        <f>data!W74</f>
        <v>43317939.609999992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25418271.400000006</v>
      </c>
      <c r="D90" s="14">
        <f>data!R75</f>
        <v>30816839.359999999</v>
      </c>
      <c r="E90" s="14">
        <f>data!S75</f>
        <v>0</v>
      </c>
      <c r="F90" s="14">
        <f>data!T75</f>
        <v>4311</v>
      </c>
      <c r="G90" s="14">
        <f>data!U75</f>
        <v>127494555.08</v>
      </c>
      <c r="H90" s="14">
        <f>data!V75</f>
        <v>151035707.04000002</v>
      </c>
      <c r="I90" s="14">
        <f>data!W75</f>
        <v>54448705.979999989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12621.920000000004</v>
      </c>
      <c r="D92" s="14">
        <f>data!R76</f>
        <v>0</v>
      </c>
      <c r="E92" s="14">
        <f>data!S76</f>
        <v>0</v>
      </c>
      <c r="F92" s="14">
        <f>data!T76</f>
        <v>9574.6700000000019</v>
      </c>
      <c r="G92" s="14">
        <f>data!U76</f>
        <v>13139.26</v>
      </c>
      <c r="H92" s="14">
        <f>data!V76</f>
        <v>14799.479999999996</v>
      </c>
      <c r="I92" s="14">
        <f>data!W76</f>
        <v>4596.88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32.96</v>
      </c>
      <c r="D96" s="84">
        <f>data!R80</f>
        <v>0</v>
      </c>
      <c r="E96" s="84">
        <f>data!S80</f>
        <v>0</v>
      </c>
      <c r="F96" s="84">
        <f>data!T80</f>
        <v>3.15</v>
      </c>
      <c r="G96" s="84">
        <f>data!U80</f>
        <v>0</v>
      </c>
      <c r="H96" s="84">
        <f>data!V80</f>
        <v>12.49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Kadlec Regional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16.3</v>
      </c>
      <c r="D106" s="26">
        <f>data!Y60</f>
        <v>57.959999999999994</v>
      </c>
      <c r="E106" s="26">
        <f>data!Z60</f>
        <v>0</v>
      </c>
      <c r="F106" s="26">
        <f>data!AA60</f>
        <v>7.31</v>
      </c>
      <c r="G106" s="26">
        <f>data!AB60</f>
        <v>48.48</v>
      </c>
      <c r="H106" s="26">
        <f>data!AC60</f>
        <v>46.61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1367925.8099999998</v>
      </c>
      <c r="D107" s="14">
        <f>data!Y61</f>
        <v>4981805.53</v>
      </c>
      <c r="E107" s="14">
        <f>data!Z61</f>
        <v>0</v>
      </c>
      <c r="F107" s="14">
        <f>data!AA61</f>
        <v>708617.64999999991</v>
      </c>
      <c r="G107" s="14">
        <f>data!AB61</f>
        <v>4721418</v>
      </c>
      <c r="H107" s="14">
        <f>data!AC61</f>
        <v>3827707.6500000008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113129</v>
      </c>
      <c r="D108" s="14">
        <f>data!Y62</f>
        <v>412003</v>
      </c>
      <c r="E108" s="14">
        <f>data!Z62</f>
        <v>0</v>
      </c>
      <c r="F108" s="14">
        <f>data!AA62</f>
        <v>58604</v>
      </c>
      <c r="G108" s="14">
        <f>data!AB62</f>
        <v>390468</v>
      </c>
      <c r="H108" s="14">
        <f>data!AC62</f>
        <v>316557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61439.700000000004</v>
      </c>
      <c r="E109" s="14">
        <f>data!Z63</f>
        <v>0</v>
      </c>
      <c r="F109" s="14">
        <f>data!AA63</f>
        <v>32535</v>
      </c>
      <c r="G109" s="14">
        <f>data!AB63</f>
        <v>0</v>
      </c>
      <c r="H109" s="14">
        <f>data!AC63</f>
        <v>26892.5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475163.93000000005</v>
      </c>
      <c r="D110" s="14">
        <f>data!Y64</f>
        <v>591204.0299999998</v>
      </c>
      <c r="E110" s="14">
        <f>data!Z64</f>
        <v>0</v>
      </c>
      <c r="F110" s="14">
        <f>data!AA64</f>
        <v>1941001.0999999999</v>
      </c>
      <c r="G110" s="14">
        <f>data!AB64</f>
        <v>22661037.740000006</v>
      </c>
      <c r="H110" s="14">
        <f>data!AC64</f>
        <v>1862183.9000000001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852.1099999999999</v>
      </c>
      <c r="E111" s="14">
        <f>data!Z65</f>
        <v>0</v>
      </c>
      <c r="F111" s="14">
        <f>data!AA65</f>
        <v>0</v>
      </c>
      <c r="G111" s="14">
        <f>data!AB65</f>
        <v>249068.70999999996</v>
      </c>
      <c r="H111" s="14">
        <f>data!AC65</f>
        <v>2355.63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318072.00000000006</v>
      </c>
      <c r="D112" s="14">
        <f>data!Y66</f>
        <v>751538.7</v>
      </c>
      <c r="E112" s="14">
        <f>data!Z66</f>
        <v>0</v>
      </c>
      <c r="F112" s="14">
        <f>data!AA66</f>
        <v>222929.47999999998</v>
      </c>
      <c r="G112" s="14">
        <f>data!AB66</f>
        <v>156895.37</v>
      </c>
      <c r="H112" s="14">
        <f>data!AC66</f>
        <v>1025466.4500000002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86340</v>
      </c>
      <c r="D113" s="14">
        <f>data!Y67</f>
        <v>336076</v>
      </c>
      <c r="E113" s="14">
        <f>data!Z67</f>
        <v>0</v>
      </c>
      <c r="F113" s="14">
        <f>data!AA67</f>
        <v>70208</v>
      </c>
      <c r="G113" s="14">
        <f>data!AB67</f>
        <v>183267</v>
      </c>
      <c r="H113" s="14">
        <f>data!AC67</f>
        <v>29801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104428.8</v>
      </c>
      <c r="D114" s="14">
        <f>data!Y68</f>
        <v>670452</v>
      </c>
      <c r="E114" s="14">
        <f>data!Z68</f>
        <v>0</v>
      </c>
      <c r="F114" s="14">
        <f>data!AA68</f>
        <v>123336</v>
      </c>
      <c r="G114" s="14">
        <f>data!AB68</f>
        <v>873494.53</v>
      </c>
      <c r="H114" s="14">
        <f>data!AC68</f>
        <v>361123.77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20032.21</v>
      </c>
      <c r="D115" s="14">
        <f>data!Y69</f>
        <v>39942.69000000001</v>
      </c>
      <c r="E115" s="14">
        <f>data!Z69</f>
        <v>0</v>
      </c>
      <c r="F115" s="14">
        <f>data!AA69</f>
        <v>3485.7600000000007</v>
      </c>
      <c r="G115" s="14">
        <f>data!AB69</f>
        <v>2664343.38</v>
      </c>
      <c r="H115" s="14">
        <f>data!AC69</f>
        <v>60219.750000000007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-6717.26</v>
      </c>
      <c r="E116" s="14">
        <f>-data!Z70</f>
        <v>0</v>
      </c>
      <c r="F116" s="14">
        <f>-data!AA70</f>
        <v>0</v>
      </c>
      <c r="G116" s="14">
        <f>-data!AB70</f>
        <v>-17429131.009999998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2485091.7499999995</v>
      </c>
      <c r="D117" s="14">
        <f>data!Y71</f>
        <v>7838596.5000000009</v>
      </c>
      <c r="E117" s="14">
        <f>data!Z71</f>
        <v>0</v>
      </c>
      <c r="F117" s="14">
        <f>data!AA71</f>
        <v>3160716.9899999998</v>
      </c>
      <c r="G117" s="14">
        <f>data!AB71</f>
        <v>14470861.72000001</v>
      </c>
      <c r="H117" s="14">
        <f>data!AC71</f>
        <v>7512307.6500000004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40185894.700000018</v>
      </c>
      <c r="D120" s="14">
        <f>data!Y73</f>
        <v>16260477.389999997</v>
      </c>
      <c r="E120" s="14">
        <f>data!Z73</f>
        <v>0</v>
      </c>
      <c r="F120" s="14">
        <f>data!AA73</f>
        <v>3330532.7400000007</v>
      </c>
      <c r="G120" s="14">
        <f>data!AB73</f>
        <v>49897783.579999991</v>
      </c>
      <c r="H120" s="14">
        <f>data!AC73</f>
        <v>17632037.050000001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109216839.29999998</v>
      </c>
      <c r="D121" s="14">
        <f>data!Y74</f>
        <v>64700780.090000018</v>
      </c>
      <c r="E121" s="14">
        <f>data!Z74</f>
        <v>0</v>
      </c>
      <c r="F121" s="14">
        <f>data!AA74</f>
        <v>24183708.039999999</v>
      </c>
      <c r="G121" s="14">
        <f>data!AB74</f>
        <v>35952250.099999994</v>
      </c>
      <c r="H121" s="14">
        <f>data!AC74</f>
        <v>18891056.82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149402734</v>
      </c>
      <c r="D122" s="14">
        <f>data!Y75</f>
        <v>80961257.480000019</v>
      </c>
      <c r="E122" s="14">
        <f>data!Z75</f>
        <v>0</v>
      </c>
      <c r="F122" s="14">
        <f>data!AA75</f>
        <v>27514240.780000001</v>
      </c>
      <c r="G122" s="14">
        <f>data!AB75</f>
        <v>85850033.679999977</v>
      </c>
      <c r="H122" s="14">
        <f>data!AC75</f>
        <v>36523093.870000005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3696.3399999999997</v>
      </c>
      <c r="D124" s="14">
        <f>data!Y76</f>
        <v>14387.920000000002</v>
      </c>
      <c r="E124" s="14">
        <f>data!Z76</f>
        <v>0</v>
      </c>
      <c r="F124" s="14">
        <f>data!AA76</f>
        <v>3005.72</v>
      </c>
      <c r="G124" s="14">
        <f>data!AB76</f>
        <v>7845.9600000000009</v>
      </c>
      <c r="H124" s="14">
        <f>data!AC76</f>
        <v>1275.8400000000001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3.38</v>
      </c>
      <c r="E128" s="26">
        <f>data!Z80</f>
        <v>0</v>
      </c>
      <c r="F128" s="26">
        <f>data!AA80</f>
        <v>0</v>
      </c>
      <c r="G128" s="26">
        <f>data!AB80</f>
        <v>0.02</v>
      </c>
      <c r="H128" s="26">
        <f>data!AC80</f>
        <v>11.549999999999999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Kadlec Regional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75.78</v>
      </c>
      <c r="D138" s="26">
        <f>data!AF60</f>
        <v>0</v>
      </c>
      <c r="E138" s="26">
        <f>data!AG60</f>
        <v>154.92000000000002</v>
      </c>
      <c r="F138" s="26">
        <f>data!AH60</f>
        <v>6.74</v>
      </c>
      <c r="G138" s="26">
        <f>data!AI60</f>
        <v>0</v>
      </c>
      <c r="H138" s="26">
        <f>data!AJ60</f>
        <v>750.80000000000007</v>
      </c>
      <c r="I138" s="26">
        <f>data!AK60</f>
        <v>12.440000000000001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5940182.6500000013</v>
      </c>
      <c r="D139" s="14">
        <f>data!AF61</f>
        <v>0</v>
      </c>
      <c r="E139" s="14">
        <f>data!AG61</f>
        <v>16725987.540000001</v>
      </c>
      <c r="F139" s="14">
        <f>data!AH61</f>
        <v>226605.00000000003</v>
      </c>
      <c r="G139" s="14">
        <f>data!AI61</f>
        <v>0</v>
      </c>
      <c r="H139" s="14">
        <f>data!AJ61</f>
        <v>83516082.779999971</v>
      </c>
      <c r="I139" s="14">
        <f>data!AK61</f>
        <v>1168469.17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491262</v>
      </c>
      <c r="D140" s="14">
        <f>data!AF62</f>
        <v>0</v>
      </c>
      <c r="E140" s="14">
        <f>data!AG62</f>
        <v>1383264</v>
      </c>
      <c r="F140" s="14">
        <f>data!AH62</f>
        <v>18741</v>
      </c>
      <c r="G140" s="14">
        <f>data!AI62</f>
        <v>0</v>
      </c>
      <c r="H140" s="14">
        <f>data!AJ62</f>
        <v>6906903</v>
      </c>
      <c r="I140" s="14">
        <f>data!AK62</f>
        <v>96634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14825.5</v>
      </c>
      <c r="D141" s="14">
        <f>data!AF63</f>
        <v>0</v>
      </c>
      <c r="E141" s="14">
        <f>data!AG63</f>
        <v>4749964.6999999993</v>
      </c>
      <c r="F141" s="14">
        <f>data!AH63</f>
        <v>0</v>
      </c>
      <c r="G141" s="14">
        <f>data!AI63</f>
        <v>0</v>
      </c>
      <c r="H141" s="14">
        <f>data!AJ63</f>
        <v>1479075.7600000002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377778.16000000003</v>
      </c>
      <c r="D142" s="14">
        <f>data!AF64</f>
        <v>0</v>
      </c>
      <c r="E142" s="14">
        <f>data!AG64</f>
        <v>1979771.1100000003</v>
      </c>
      <c r="F142" s="14">
        <f>data!AH64</f>
        <v>0</v>
      </c>
      <c r="G142" s="14">
        <f>data!AI64</f>
        <v>0</v>
      </c>
      <c r="H142" s="14">
        <f>data!AJ64</f>
        <v>37104106.859999985</v>
      </c>
      <c r="I142" s="14">
        <f>data!AK64</f>
        <v>5907.46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5105.6900000000005</v>
      </c>
      <c r="D143" s="14">
        <f>data!AF65</f>
        <v>0</v>
      </c>
      <c r="E143" s="14">
        <f>data!AG65</f>
        <v>3741.1400000000003</v>
      </c>
      <c r="F143" s="14">
        <f>data!AH65</f>
        <v>0</v>
      </c>
      <c r="G143" s="14">
        <f>data!AI65</f>
        <v>0</v>
      </c>
      <c r="H143" s="14">
        <f>data!AJ65</f>
        <v>292414.8000000001</v>
      </c>
      <c r="I143" s="14">
        <f>data!AK65</f>
        <v>465.96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517534.32</v>
      </c>
      <c r="D144" s="14">
        <f>data!AF66</f>
        <v>0</v>
      </c>
      <c r="E144" s="14">
        <f>data!AG66</f>
        <v>1577616.7999999993</v>
      </c>
      <c r="F144" s="14">
        <f>data!AH66</f>
        <v>235807.98</v>
      </c>
      <c r="G144" s="14">
        <f>data!AI66</f>
        <v>0</v>
      </c>
      <c r="H144" s="14">
        <f>data!AJ66</f>
        <v>2260605.3100000005</v>
      </c>
      <c r="I144" s="14">
        <f>data!AK66</f>
        <v>111.54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15322</v>
      </c>
      <c r="D145" s="14">
        <f>data!AF67</f>
        <v>0</v>
      </c>
      <c r="E145" s="14">
        <f>data!AG67</f>
        <v>500515</v>
      </c>
      <c r="F145" s="14">
        <f>data!AH67</f>
        <v>0</v>
      </c>
      <c r="G145" s="14">
        <f>data!AI67</f>
        <v>0</v>
      </c>
      <c r="H145" s="14">
        <f>data!AJ67</f>
        <v>5450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582144</v>
      </c>
      <c r="D146" s="14">
        <f>data!AF68</f>
        <v>0</v>
      </c>
      <c r="E146" s="14">
        <f>data!AG68</f>
        <v>806388.95</v>
      </c>
      <c r="F146" s="14">
        <f>data!AH68</f>
        <v>0</v>
      </c>
      <c r="G146" s="14">
        <f>data!AI68</f>
        <v>0</v>
      </c>
      <c r="H146" s="14">
        <f>data!AJ68</f>
        <v>9516861.0199999996</v>
      </c>
      <c r="I146" s="14">
        <f>data!AK68</f>
        <v>97236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135125.37000000002</v>
      </c>
      <c r="D147" s="14">
        <f>data!AF69</f>
        <v>0</v>
      </c>
      <c r="E147" s="14">
        <f>data!AG69</f>
        <v>269502.84999999998</v>
      </c>
      <c r="F147" s="14">
        <f>data!AH69</f>
        <v>244</v>
      </c>
      <c r="G147" s="14">
        <f>data!AI69</f>
        <v>0</v>
      </c>
      <c r="H147" s="14">
        <f>data!AJ69</f>
        <v>1312096.7600000007</v>
      </c>
      <c r="I147" s="14">
        <f>data!AK69</f>
        <v>22553.599999999999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-15874.5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-2540688.2000000002</v>
      </c>
      <c r="I148" s="14">
        <f>-data!AK70</f>
        <v>-23265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8063405.1900000023</v>
      </c>
      <c r="D149" s="14">
        <f>data!AF71</f>
        <v>0</v>
      </c>
      <c r="E149" s="14">
        <f>data!AG71</f>
        <v>27996752.09</v>
      </c>
      <c r="F149" s="14">
        <f>data!AH71</f>
        <v>481397.98000000004</v>
      </c>
      <c r="G149" s="14">
        <f>data!AI71</f>
        <v>0</v>
      </c>
      <c r="H149" s="14">
        <f>data!AJ71</f>
        <v>139852908.08999997</v>
      </c>
      <c r="I149" s="14">
        <f>data!AK71</f>
        <v>1368112.73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6364961.4400000004</v>
      </c>
      <c r="D152" s="14">
        <f>data!AF73</f>
        <v>0</v>
      </c>
      <c r="E152" s="14">
        <f>data!AG73</f>
        <v>36745557.890000001</v>
      </c>
      <c r="F152" s="14">
        <f>data!AH73</f>
        <v>0</v>
      </c>
      <c r="G152" s="14">
        <f>data!AI73</f>
        <v>0</v>
      </c>
      <c r="H152" s="14">
        <f>data!AJ73</f>
        <v>198299.52999999997</v>
      </c>
      <c r="I152" s="14">
        <f>data!AK73</f>
        <v>3466492.16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14652807.890000002</v>
      </c>
      <c r="D153" s="14">
        <f>data!AF74</f>
        <v>0</v>
      </c>
      <c r="E153" s="14">
        <f>data!AG74</f>
        <v>129295894.83000003</v>
      </c>
      <c r="F153" s="14">
        <f>data!AH74</f>
        <v>0</v>
      </c>
      <c r="G153" s="14">
        <f>data!AI74</f>
        <v>0</v>
      </c>
      <c r="H153" s="14">
        <f>data!AJ74</f>
        <v>314861117.65000021</v>
      </c>
      <c r="I153" s="14">
        <f>data!AK74</f>
        <v>1835455.27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21017769.330000002</v>
      </c>
      <c r="D154" s="14">
        <f>data!AF75</f>
        <v>0</v>
      </c>
      <c r="E154" s="14">
        <f>data!AG75</f>
        <v>166041452.72000003</v>
      </c>
      <c r="F154" s="14">
        <f>data!AH75</f>
        <v>0</v>
      </c>
      <c r="G154" s="14">
        <f>data!AI75</f>
        <v>0</v>
      </c>
      <c r="H154" s="14">
        <f>data!AJ75</f>
        <v>315059417.18000019</v>
      </c>
      <c r="I154" s="14">
        <f>data!AK75</f>
        <v>5301947.43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655.96</v>
      </c>
      <c r="D156" s="14">
        <f>data!AF76</f>
        <v>0</v>
      </c>
      <c r="E156" s="14">
        <f>data!AG76</f>
        <v>21427.819999999989</v>
      </c>
      <c r="F156" s="14">
        <f>data!AH76</f>
        <v>0</v>
      </c>
      <c r="G156" s="14">
        <f>data!AI76</f>
        <v>0</v>
      </c>
      <c r="H156" s="14">
        <f>data!AJ76</f>
        <v>233.34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76.08</v>
      </c>
      <c r="F160" s="26">
        <f>data!AH80</f>
        <v>0</v>
      </c>
      <c r="G160" s="26">
        <f>data!AI80</f>
        <v>0</v>
      </c>
      <c r="H160" s="26">
        <f>data!AJ80</f>
        <v>77.760000000000005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Kadlec Regional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12.229999999999999</v>
      </c>
      <c r="D170" s="26">
        <f>data!AM60</f>
        <v>0</v>
      </c>
      <c r="E170" s="26">
        <f>data!AN60</f>
        <v>0</v>
      </c>
      <c r="F170" s="26">
        <f>data!AO60</f>
        <v>55.079999999999991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1143454.3400000001</v>
      </c>
      <c r="D171" s="14">
        <f>data!AM61</f>
        <v>0</v>
      </c>
      <c r="E171" s="14">
        <f>data!AN61</f>
        <v>0</v>
      </c>
      <c r="F171" s="14">
        <f>data!AO61</f>
        <v>4267432.55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94565</v>
      </c>
      <c r="D172" s="14">
        <f>data!AM62</f>
        <v>0</v>
      </c>
      <c r="E172" s="14">
        <f>data!AN62</f>
        <v>0</v>
      </c>
      <c r="F172" s="14">
        <f>data!AO62</f>
        <v>352923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6452.8799999999992</v>
      </c>
      <c r="D174" s="14">
        <f>data!AM64</f>
        <v>0</v>
      </c>
      <c r="E174" s="14">
        <f>data!AN64</f>
        <v>0</v>
      </c>
      <c r="F174" s="14">
        <f>data!AO64</f>
        <v>370070.61000000004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1181.95</v>
      </c>
      <c r="D175" s="14">
        <f>data!AM65</f>
        <v>0</v>
      </c>
      <c r="E175" s="14">
        <f>data!AN65</f>
        <v>0</v>
      </c>
      <c r="F175" s="14">
        <f>data!AO65</f>
        <v>488.9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3876.38</v>
      </c>
      <c r="D176" s="14">
        <f>data!AM66</f>
        <v>0</v>
      </c>
      <c r="E176" s="14">
        <f>data!AN66</f>
        <v>0</v>
      </c>
      <c r="F176" s="14">
        <f>data!AO66</f>
        <v>7715.6699999999992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4009</v>
      </c>
      <c r="D177" s="14">
        <f>data!AM67</f>
        <v>0</v>
      </c>
      <c r="E177" s="14">
        <f>data!AN67</f>
        <v>0</v>
      </c>
      <c r="F177" s="14">
        <f>data!AO67</f>
        <v>872152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97236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15696.09</v>
      </c>
      <c r="D179" s="14">
        <f>data!AM69</f>
        <v>0</v>
      </c>
      <c r="E179" s="14">
        <f>data!AN69</f>
        <v>0</v>
      </c>
      <c r="F179" s="14">
        <f>data!AO69</f>
        <v>66076.08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-47950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1318521.6399999999</v>
      </c>
      <c r="D181" s="14">
        <f>data!AM71</f>
        <v>0</v>
      </c>
      <c r="E181" s="14">
        <f>data!AN71</f>
        <v>0</v>
      </c>
      <c r="F181" s="14">
        <f>data!AO71</f>
        <v>5936858.8100000005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1594918.24</v>
      </c>
      <c r="D184" s="14">
        <f>data!AM73</f>
        <v>0</v>
      </c>
      <c r="E184" s="14">
        <f>data!AN73</f>
        <v>0</v>
      </c>
      <c r="F184" s="14">
        <f>data!AO73</f>
        <v>5520061.1500000004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1978449.8499999999</v>
      </c>
      <c r="D185" s="14">
        <f>data!AM74</f>
        <v>0</v>
      </c>
      <c r="E185" s="14">
        <f>data!AN74</f>
        <v>0</v>
      </c>
      <c r="F185" s="14">
        <f>data!AO74</f>
        <v>23933050.939999998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3573368.09</v>
      </c>
      <c r="D186" s="14">
        <f>data!AM75</f>
        <v>0</v>
      </c>
      <c r="E186" s="14">
        <f>data!AN75</f>
        <v>0</v>
      </c>
      <c r="F186" s="14">
        <f>data!AO75</f>
        <v>29453112.089999996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171.62</v>
      </c>
      <c r="D188" s="14">
        <f>data!AM76</f>
        <v>0</v>
      </c>
      <c r="E188" s="14">
        <f>data!AN76</f>
        <v>0</v>
      </c>
      <c r="F188" s="14">
        <f>data!AO76</f>
        <v>37338.180000000051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36.65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Kadlec Regional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240588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8.18</v>
      </c>
      <c r="G202" s="26">
        <f>data!AW60</f>
        <v>0</v>
      </c>
      <c r="H202" s="26">
        <f>data!AX60</f>
        <v>0</v>
      </c>
      <c r="I202" s="26">
        <f>data!AY60</f>
        <v>100.08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840432.09</v>
      </c>
      <c r="G203" s="14">
        <f>data!AW61</f>
        <v>0</v>
      </c>
      <c r="H203" s="14">
        <f>data!AX61</f>
        <v>0</v>
      </c>
      <c r="I203" s="14">
        <f>data!AY61</f>
        <v>4314826.8499999996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69505</v>
      </c>
      <c r="G204" s="14">
        <f>data!AW62</f>
        <v>0</v>
      </c>
      <c r="H204" s="14">
        <f>data!AX62</f>
        <v>0</v>
      </c>
      <c r="I204" s="14">
        <f>data!AY62</f>
        <v>356843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415.94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107861.07</v>
      </c>
      <c r="G206" s="14">
        <f>data!AW64</f>
        <v>0</v>
      </c>
      <c r="H206" s="14">
        <f>data!AX64</f>
        <v>0</v>
      </c>
      <c r="I206" s="14">
        <f>data!AY64</f>
        <v>2067658.4199999995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880.62000000000012</v>
      </c>
      <c r="G207" s="14">
        <f>data!AW65</f>
        <v>0</v>
      </c>
      <c r="H207" s="14">
        <f>data!AX65</f>
        <v>0</v>
      </c>
      <c r="I207" s="14">
        <f>data!AY65</f>
        <v>2828.94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2210.54</v>
      </c>
      <c r="G208" s="14">
        <f>data!AW66</f>
        <v>0</v>
      </c>
      <c r="H208" s="14">
        <f>data!AX66</f>
        <v>1477.24</v>
      </c>
      <c r="I208" s="14">
        <f>data!AY66</f>
        <v>136094.28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404110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85932</v>
      </c>
      <c r="G210" s="14">
        <f>data!AW68</f>
        <v>0</v>
      </c>
      <c r="H210" s="14">
        <f>data!AX68</f>
        <v>0</v>
      </c>
      <c r="I210" s="14">
        <f>data!AY68</f>
        <v>78213.31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3761.25</v>
      </c>
      <c r="G211" s="14">
        <f>data!AW69</f>
        <v>0</v>
      </c>
      <c r="H211" s="14">
        <f>data!AX69</f>
        <v>0</v>
      </c>
      <c r="I211" s="14">
        <f>data!AY69</f>
        <v>7161.3199999999988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-35250</v>
      </c>
      <c r="G212" s="14">
        <f>-data!AW70</f>
        <v>0</v>
      </c>
      <c r="H212" s="14">
        <f>-data!AX70</f>
        <v>0</v>
      </c>
      <c r="I212" s="14">
        <f>-data!AY70</f>
        <v>-2304413.83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1075332.5699999998</v>
      </c>
      <c r="G213" s="14">
        <f>data!AW71</f>
        <v>0</v>
      </c>
      <c r="H213" s="14">
        <f>data!AX71</f>
        <v>1477.24</v>
      </c>
      <c r="I213" s="14">
        <f>data!AY71</f>
        <v>5063738.2299999995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15069.06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5110487.7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5125556.76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17300.589999999997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2.16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Kadlec Regional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747374.97999999986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0.19</v>
      </c>
      <c r="H234" s="26">
        <f>data!BE60</f>
        <v>32.489999999999995</v>
      </c>
      <c r="I234" s="26">
        <f>data!BF60</f>
        <v>75.709999999999994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7394.32</v>
      </c>
      <c r="H235" s="14">
        <f>data!BE61</f>
        <v>2495038.25</v>
      </c>
      <c r="I235" s="14">
        <f>data!BF61</f>
        <v>2713306.38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612</v>
      </c>
      <c r="H236" s="14">
        <f>data!BE62</f>
        <v>206343</v>
      </c>
      <c r="I236" s="14">
        <f>data!BF62</f>
        <v>224394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44479.06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1650.4799999999998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-145740.90999999997</v>
      </c>
      <c r="H238" s="14">
        <f>data!BE64</f>
        <v>1051471.1499999999</v>
      </c>
      <c r="I238" s="14">
        <f>data!BF64</f>
        <v>580633.96000000008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1464.6699999999998</v>
      </c>
      <c r="H239" s="14">
        <f>data!BE65</f>
        <v>1871474.7500000002</v>
      </c>
      <c r="I239" s="14">
        <f>data!BF65</f>
        <v>4808.2900000000009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16512.02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336904.62</v>
      </c>
      <c r="H240" s="14">
        <f>data!BE66</f>
        <v>2024629.6</v>
      </c>
      <c r="I240" s="14">
        <f>data!BF66</f>
        <v>1045649.7300000002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277389</v>
      </c>
      <c r="H241" s="14">
        <f>data!BE67</f>
        <v>2565145</v>
      </c>
      <c r="I241" s="14">
        <f>data!BF67</f>
        <v>231869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25820.53</v>
      </c>
      <c r="H242" s="14">
        <f>data!BE68</f>
        <v>20525.669999999998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10346.6</v>
      </c>
      <c r="H243" s="14">
        <f>data!BE69</f>
        <v>180243.30000000002</v>
      </c>
      <c r="I243" s="14">
        <f>data!BF69</f>
        <v>4433.1499999999996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-16448.739999999998</v>
      </c>
      <c r="H244" s="14">
        <f>-data!BE70</f>
        <v>-80880.92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18162.5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497742.09000000008</v>
      </c>
      <c r="H245" s="14">
        <f>data!BE71</f>
        <v>10378468.860000001</v>
      </c>
      <c r="I245" s="14">
        <f>data!BF71</f>
        <v>4805094.5100000007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11875.44</v>
      </c>
      <c r="H252" s="85">
        <f>data!BE76</f>
        <v>109817.81000000004</v>
      </c>
      <c r="I252" s="85">
        <f>data!BF76</f>
        <v>9926.6700000000019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Kadlec Regional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6.28</v>
      </c>
      <c r="E266" s="26">
        <f>data!BI60</f>
        <v>0</v>
      </c>
      <c r="F266" s="26">
        <f>data!BJ60</f>
        <v>2.38</v>
      </c>
      <c r="G266" s="26">
        <f>data!BK60</f>
        <v>31.029999999999998</v>
      </c>
      <c r="H266" s="26">
        <f>data!BL60</f>
        <v>45.530000000000008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674799.91</v>
      </c>
      <c r="E267" s="14">
        <f>data!BI61</f>
        <v>0</v>
      </c>
      <c r="F267" s="14">
        <f>data!BJ61</f>
        <v>212157.46999999997</v>
      </c>
      <c r="G267" s="14">
        <f>data!BK61</f>
        <v>1383065.5699999998</v>
      </c>
      <c r="H267" s="14">
        <f>data!BL61</f>
        <v>1793400.76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55807</v>
      </c>
      <c r="E268" s="14">
        <f>data!BI62</f>
        <v>0</v>
      </c>
      <c r="F268" s="14">
        <f>data!BJ62</f>
        <v>17546</v>
      </c>
      <c r="G268" s="14">
        <f>data!BK62</f>
        <v>114382</v>
      </c>
      <c r="H268" s="14">
        <f>data!BL62</f>
        <v>148317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9194.2100000000009</v>
      </c>
      <c r="H270" s="14">
        <f>data!BL64</f>
        <v>5048.4400000000005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31951.129999999997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17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277385.90999999997</v>
      </c>
      <c r="E272" s="14">
        <f>data!BI66</f>
        <v>0</v>
      </c>
      <c r="F272" s="14">
        <f>data!BJ66</f>
        <v>0</v>
      </c>
      <c r="G272" s="14">
        <f>data!BK66</f>
        <v>458451.45999999996</v>
      </c>
      <c r="H272" s="14">
        <f>data!BL66</f>
        <v>6862.02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127820</v>
      </c>
      <c r="D273" s="14">
        <f>data!BH67</f>
        <v>127268</v>
      </c>
      <c r="E273" s="14">
        <f>data!BI67</f>
        <v>0</v>
      </c>
      <c r="F273" s="14">
        <f>data!BJ67</f>
        <v>0</v>
      </c>
      <c r="G273" s="14">
        <f>data!BK67</f>
        <v>11969</v>
      </c>
      <c r="H273" s="14">
        <f>data!BL67</f>
        <v>15700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108246</v>
      </c>
      <c r="H274" s="14">
        <f>data!BL68</f>
        <v>27982.86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5509.93</v>
      </c>
      <c r="E275" s="14">
        <f>data!BI69</f>
        <v>0</v>
      </c>
      <c r="F275" s="14">
        <f>data!BJ69</f>
        <v>1036.3300000000002</v>
      </c>
      <c r="G275" s="14">
        <f>data!BK69</f>
        <v>766.7</v>
      </c>
      <c r="H275" s="14">
        <f>data!BL69</f>
        <v>10863.15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-91263.360000000015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127820</v>
      </c>
      <c r="D277" s="14">
        <f>data!BH71</f>
        <v>1172721.8799999999</v>
      </c>
      <c r="E277" s="14">
        <f>data!BI71</f>
        <v>0</v>
      </c>
      <c r="F277" s="14">
        <f>data!BJ71</f>
        <v>230739.79999999996</v>
      </c>
      <c r="G277" s="14">
        <f>data!BK71</f>
        <v>1994811.5799999996</v>
      </c>
      <c r="H277" s="14">
        <f>data!BL71</f>
        <v>2008191.23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5472.1799999999994</v>
      </c>
      <c r="D284" s="85">
        <f>data!BH76</f>
        <v>5448.5399999999991</v>
      </c>
      <c r="E284" s="85">
        <f>data!BI76</f>
        <v>0</v>
      </c>
      <c r="F284" s="85">
        <f>data!BJ76</f>
        <v>0</v>
      </c>
      <c r="G284" s="85">
        <f>data!BK76</f>
        <v>512.4</v>
      </c>
      <c r="H284" s="85">
        <f>data!BL76</f>
        <v>672.14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Kadlec Regional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30.26</v>
      </c>
      <c r="D298" s="26">
        <f>data!BO60</f>
        <v>4.26</v>
      </c>
      <c r="E298" s="26">
        <f>data!BP60</f>
        <v>0.91</v>
      </c>
      <c r="F298" s="26">
        <f>data!BQ60</f>
        <v>0</v>
      </c>
      <c r="G298" s="26">
        <f>data!BR60</f>
        <v>0</v>
      </c>
      <c r="H298" s="26">
        <f>data!BS60</f>
        <v>7.1499999999999995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5109234.63</v>
      </c>
      <c r="D299" s="14">
        <f>data!BO61</f>
        <v>245113.71</v>
      </c>
      <c r="E299" s="14">
        <f>data!BP61</f>
        <v>48059.63</v>
      </c>
      <c r="F299" s="14">
        <f>data!BQ61</f>
        <v>0</v>
      </c>
      <c r="G299" s="14">
        <f>data!BR61</f>
        <v>0</v>
      </c>
      <c r="H299" s="14">
        <f>data!BS61</f>
        <v>472427.77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422541</v>
      </c>
      <c r="D300" s="14">
        <f>data!BO62</f>
        <v>20271</v>
      </c>
      <c r="E300" s="14">
        <f>data!BP62</f>
        <v>3975</v>
      </c>
      <c r="F300" s="14">
        <f>data!BQ62</f>
        <v>0</v>
      </c>
      <c r="G300" s="14">
        <f>data!BR62</f>
        <v>0</v>
      </c>
      <c r="H300" s="14">
        <f>data!BS62</f>
        <v>39070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615874.17999999993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233.12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211545.97</v>
      </c>
      <c r="D302" s="14">
        <f>data!BO64</f>
        <v>65479.630000000005</v>
      </c>
      <c r="E302" s="14">
        <f>data!BP64</f>
        <v>1464.19</v>
      </c>
      <c r="F302" s="14">
        <f>data!BQ64</f>
        <v>0</v>
      </c>
      <c r="G302" s="14">
        <f>data!BR64</f>
        <v>0</v>
      </c>
      <c r="H302" s="14">
        <f>data!BS64</f>
        <v>19201.250000000004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294.07</v>
      </c>
      <c r="D303" s="14">
        <f>data!BO65</f>
        <v>17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149.76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366257.60999999993</v>
      </c>
      <c r="D304" s="14">
        <f>data!BO66</f>
        <v>63299.23</v>
      </c>
      <c r="E304" s="14">
        <f>data!BP66</f>
        <v>249583.71</v>
      </c>
      <c r="F304" s="14">
        <f>data!BQ66</f>
        <v>0</v>
      </c>
      <c r="G304" s="14">
        <f>data!BR66</f>
        <v>0</v>
      </c>
      <c r="H304" s="14">
        <f>data!BS66</f>
        <v>20438.62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253920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38822</v>
      </c>
      <c r="I305" s="14">
        <f>data!BT67</f>
        <v>74456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461892</v>
      </c>
      <c r="D306" s="14">
        <f>data!BO68</f>
        <v>20640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42300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178033.1</v>
      </c>
      <c r="D307" s="14">
        <f>data!BO69</f>
        <v>204</v>
      </c>
      <c r="E307" s="14">
        <f>data!BP69</f>
        <v>852086.72000000009</v>
      </c>
      <c r="F307" s="14">
        <f>data!BQ69</f>
        <v>0</v>
      </c>
      <c r="G307" s="14">
        <f>data!BR69</f>
        <v>0</v>
      </c>
      <c r="H307" s="14">
        <f>data!BS69</f>
        <v>70405.599999999991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-297209.92000000004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-10200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7322382.6399999997</v>
      </c>
      <c r="D309" s="14">
        <f>data!BO71</f>
        <v>415024.56999999995</v>
      </c>
      <c r="E309" s="14">
        <f>data!BP71</f>
        <v>1155169.25</v>
      </c>
      <c r="F309" s="14">
        <f>data!BQ71</f>
        <v>0</v>
      </c>
      <c r="G309" s="14">
        <f>data!BR71</f>
        <v>0</v>
      </c>
      <c r="H309" s="14">
        <f>data!BS71</f>
        <v>692848.12</v>
      </c>
      <c r="I309" s="14">
        <f>data!BT71</f>
        <v>74456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10870.699999999999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1662.02</v>
      </c>
      <c r="I316" s="85">
        <f>data!BT76</f>
        <v>3187.5600000000004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Kadlec Regional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29.71</v>
      </c>
      <c r="E330" s="26">
        <f>data!BW60</f>
        <v>154.63999999999999</v>
      </c>
      <c r="F330" s="26">
        <f>data!BX60</f>
        <v>0</v>
      </c>
      <c r="G330" s="26">
        <f>data!BY60</f>
        <v>125.12</v>
      </c>
      <c r="H330" s="26">
        <f>data!BZ60</f>
        <v>0</v>
      </c>
      <c r="I330" s="26">
        <f>data!CA60</f>
        <v>29.9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1484984.5599999996</v>
      </c>
      <c r="E331" s="86">
        <f>data!BW61</f>
        <v>18682403.879999995</v>
      </c>
      <c r="F331" s="86">
        <f>data!BX61</f>
        <v>0</v>
      </c>
      <c r="G331" s="86">
        <f>data!BY61</f>
        <v>11622342.689999999</v>
      </c>
      <c r="H331" s="86">
        <f>data!BZ61</f>
        <v>0</v>
      </c>
      <c r="I331" s="86">
        <f>data!CA61</f>
        <v>2579200.66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122810</v>
      </c>
      <c r="E332" s="86">
        <f>data!BW62</f>
        <v>1545062</v>
      </c>
      <c r="F332" s="86">
        <f>data!BX62</f>
        <v>0</v>
      </c>
      <c r="G332" s="86">
        <f>data!BY62</f>
        <v>961185</v>
      </c>
      <c r="H332" s="86">
        <f>data!BZ62</f>
        <v>0</v>
      </c>
      <c r="I332" s="86">
        <f>data!CA62</f>
        <v>213304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721.84999999999854</v>
      </c>
      <c r="E333" s="86">
        <f>data!BW63</f>
        <v>541337.81000000006</v>
      </c>
      <c r="F333" s="86">
        <f>data!BX63</f>
        <v>0</v>
      </c>
      <c r="G333" s="86">
        <f>data!BY63</f>
        <v>5702.56</v>
      </c>
      <c r="H333" s="86">
        <f>data!BZ63</f>
        <v>0</v>
      </c>
      <c r="I333" s="86">
        <f>data!CA63</f>
        <v>76708.350000000006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6123.44</v>
      </c>
      <c r="E334" s="86">
        <f>data!BW64</f>
        <v>7965285.2799999993</v>
      </c>
      <c r="F334" s="86">
        <f>data!BX64</f>
        <v>0</v>
      </c>
      <c r="G334" s="86">
        <f>data!BY64</f>
        <v>31360.16</v>
      </c>
      <c r="H334" s="86">
        <f>data!BZ64</f>
        <v>0</v>
      </c>
      <c r="I334" s="86">
        <f>data!CA64</f>
        <v>9155.16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49072.700000000004</v>
      </c>
      <c r="F335" s="86">
        <f>data!BX65</f>
        <v>0</v>
      </c>
      <c r="G335" s="86">
        <f>data!BY65</f>
        <v>6849.13</v>
      </c>
      <c r="H335" s="86">
        <f>data!BZ65</f>
        <v>0</v>
      </c>
      <c r="I335" s="86">
        <f>data!CA65</f>
        <v>610.14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182171.09999999998</v>
      </c>
      <c r="E336" s="86">
        <f>data!BW66</f>
        <v>1231891.2999999998</v>
      </c>
      <c r="F336" s="86">
        <f>data!BX66</f>
        <v>0</v>
      </c>
      <c r="G336" s="86">
        <f>data!BY66</f>
        <v>975206.70000000019</v>
      </c>
      <c r="H336" s="86">
        <f>data!BZ66</f>
        <v>0</v>
      </c>
      <c r="I336" s="86">
        <f>data!CA66</f>
        <v>12632.569999999996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21509</v>
      </c>
      <c r="E337" s="86">
        <f>data!BW67</f>
        <v>67335</v>
      </c>
      <c r="F337" s="86">
        <f>data!BX67</f>
        <v>0</v>
      </c>
      <c r="G337" s="86">
        <f>data!BY67</f>
        <v>288324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2092177.27</v>
      </c>
      <c r="F338" s="86">
        <f>data!BX68</f>
        <v>0</v>
      </c>
      <c r="G338" s="86">
        <f>data!BY68</f>
        <v>859721.55</v>
      </c>
      <c r="H338" s="86">
        <f>data!BZ68</f>
        <v>0</v>
      </c>
      <c r="I338" s="86">
        <f>data!CA68</f>
        <v>203964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1351.56</v>
      </c>
      <c r="E339" s="86">
        <f>data!BW69</f>
        <v>1908465.8200000005</v>
      </c>
      <c r="F339" s="86">
        <f>data!BX69</f>
        <v>0</v>
      </c>
      <c r="G339" s="86">
        <f>data!BY69</f>
        <v>200226.98</v>
      </c>
      <c r="H339" s="86">
        <f>data!BZ69</f>
        <v>0</v>
      </c>
      <c r="I339" s="86">
        <f>data!CA69</f>
        <v>166326.15999999997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-89735.520000000019</v>
      </c>
      <c r="E340" s="14">
        <f>-data!BW70</f>
        <v>-1239982.4300000002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-553930.32999999996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1729935.9899999998</v>
      </c>
      <c r="E341" s="14">
        <f>data!BW71</f>
        <v>32843048.629999995</v>
      </c>
      <c r="F341" s="14">
        <f>data!BX71</f>
        <v>0</v>
      </c>
      <c r="G341" s="14">
        <f>data!BY71</f>
        <v>14950918.770000003</v>
      </c>
      <c r="H341" s="14">
        <f>data!BZ71</f>
        <v>0</v>
      </c>
      <c r="I341" s="14">
        <f>data!CA71</f>
        <v>2707970.7100000004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920.81999999999994</v>
      </c>
      <c r="E348" s="85">
        <f>data!BW76</f>
        <v>2882.7</v>
      </c>
      <c r="F348" s="85">
        <f>data!BX76</f>
        <v>0</v>
      </c>
      <c r="G348" s="85">
        <f>data!BY76</f>
        <v>12343.599999999999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Kadlec Regional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14.25</v>
      </c>
      <c r="D362" s="26">
        <f>data!CC60</f>
        <v>29.960000000000008</v>
      </c>
      <c r="E362" s="217"/>
      <c r="F362" s="211"/>
      <c r="G362" s="211"/>
      <c r="H362" s="211"/>
      <c r="I362" s="87">
        <f>data!CE60</f>
        <v>2948.2400000000007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1004604.64</v>
      </c>
      <c r="D363" s="86">
        <f>data!CC61</f>
        <v>2967521.2800000003</v>
      </c>
      <c r="E363" s="218"/>
      <c r="F363" s="219"/>
      <c r="G363" s="219"/>
      <c r="H363" s="219"/>
      <c r="I363" s="86">
        <f>data!CE61</f>
        <v>276261501.72999996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83082</v>
      </c>
      <c r="D364" s="86">
        <f>data!CC62</f>
        <v>245418</v>
      </c>
      <c r="E364" s="218"/>
      <c r="F364" s="219"/>
      <c r="G364" s="219"/>
      <c r="H364" s="219"/>
      <c r="I364" s="86">
        <f>data!CE62</f>
        <v>22847232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420</v>
      </c>
      <c r="D365" s="86">
        <f>data!CC63</f>
        <v>1669535.9300000002</v>
      </c>
      <c r="E365" s="218"/>
      <c r="F365" s="219"/>
      <c r="G365" s="219"/>
      <c r="H365" s="219"/>
      <c r="I365" s="86">
        <f>data!CE63</f>
        <v>16421295.609999999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185103.38999999996</v>
      </c>
      <c r="D366" s="86">
        <f>data!CC64</f>
        <v>1600184.0399999993</v>
      </c>
      <c r="E366" s="218"/>
      <c r="F366" s="219"/>
      <c r="G366" s="219"/>
      <c r="H366" s="219"/>
      <c r="I366" s="86">
        <f>data!CE64</f>
        <v>130664855.32999998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216.57999999999998</v>
      </c>
      <c r="D367" s="86">
        <f>data!CC65</f>
        <v>9968.14</v>
      </c>
      <c r="E367" s="218"/>
      <c r="F367" s="219"/>
      <c r="G367" s="219"/>
      <c r="H367" s="219"/>
      <c r="I367" s="86">
        <f>data!CE65</f>
        <v>2555400.5700000003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188222.66999999998</v>
      </c>
      <c r="D368" s="86">
        <f>data!CC66</f>
        <v>3177775.3400000008</v>
      </c>
      <c r="E368" s="218"/>
      <c r="F368" s="219"/>
      <c r="G368" s="219"/>
      <c r="H368" s="219"/>
      <c r="I368" s="86">
        <f>data!CE66</f>
        <v>27377790.740000006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422524</v>
      </c>
      <c r="D369" s="86">
        <f>data!CC67</f>
        <v>168192</v>
      </c>
      <c r="E369" s="218"/>
      <c r="F369" s="219"/>
      <c r="G369" s="219"/>
      <c r="H369" s="219"/>
      <c r="I369" s="86">
        <f>data!CE67</f>
        <v>17457325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226333.37</v>
      </c>
      <c r="D370" s="86">
        <f>data!CC68</f>
        <v>375184.39</v>
      </c>
      <c r="E370" s="218"/>
      <c r="F370" s="219"/>
      <c r="G370" s="219"/>
      <c r="H370" s="219"/>
      <c r="I370" s="86">
        <f>data!CE68</f>
        <v>18243004.239999998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-82702.05</v>
      </c>
      <c r="D371" s="86">
        <f>data!CC69</f>
        <v>131247905.95084301</v>
      </c>
      <c r="E371" s="86">
        <f>data!CD69</f>
        <v>31371396.659999993</v>
      </c>
      <c r="F371" s="219"/>
      <c r="G371" s="219"/>
      <c r="H371" s="219"/>
      <c r="I371" s="86">
        <f>data!CE69</f>
        <v>172281188.830843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-102424.18</v>
      </c>
      <c r="D372" s="14">
        <f>-data!CC70</f>
        <v>-7065852.620000001</v>
      </c>
      <c r="E372" s="229">
        <f>data!CD70</f>
        <v>0</v>
      </c>
      <c r="F372" s="220"/>
      <c r="G372" s="220"/>
      <c r="H372" s="220"/>
      <c r="I372" s="14">
        <f>-data!CE70</f>
        <v>-32001539.639999997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1925380.42</v>
      </c>
      <c r="D373" s="86">
        <f>data!CC71</f>
        <v>134395832.45084301</v>
      </c>
      <c r="E373" s="86">
        <f>data!CD71</f>
        <v>31371396.659999993</v>
      </c>
      <c r="F373" s="219"/>
      <c r="G373" s="219"/>
      <c r="H373" s="219"/>
      <c r="I373" s="14">
        <f>data!CE71</f>
        <v>652108054.41084301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847060288.76999986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1174277737.0500004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2021338025.8200002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18088.900000000001</v>
      </c>
      <c r="D380" s="85">
        <f>data!CC76</f>
        <v>7200.5399999999991</v>
      </c>
      <c r="E380" s="214"/>
      <c r="F380" s="211"/>
      <c r="G380" s="211"/>
      <c r="H380" s="211"/>
      <c r="I380" s="14">
        <f>data!CE76</f>
        <v>747374.97999999986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240588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680.9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2019-04-24T15:54:11Z</cp:lastPrinted>
  <dcterms:created xsi:type="dcterms:W3CDTF">1999-06-02T22:01:56Z</dcterms:created>
  <dcterms:modified xsi:type="dcterms:W3CDTF">2020-11-20T22:06:14Z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2020-06-12T23:02:29Z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f0da0a25-8f6e-464c-bb35-9c8251139865</vt:lpwstr>
  </property>
  <property fmtid="{D5CDD505-2E9C-101B-9397-08002B2CF9AE}" pid="9" name="MSIP_Label_11a905b5-8388-4a05-b89a-55e43f7b4d00_ContentBits">
    <vt:lpwstr>0</vt:lpwstr>
  </property>
</Properties>
</file>