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96" i="1" l="1"/>
  <c r="D210" i="1"/>
  <c r="C210" i="1"/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M815" i="10" s="1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R815" i="10" s="1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G815" i="10" s="1"/>
  <c r="F735" i="10"/>
  <c r="D735" i="10"/>
  <c r="C735" i="10"/>
  <c r="C815" i="10" s="1"/>
  <c r="B735" i="10"/>
  <c r="A735" i="10"/>
  <c r="T734" i="10"/>
  <c r="S734" i="10"/>
  <c r="S815" i="10" s="1"/>
  <c r="R734" i="10"/>
  <c r="Q734" i="10"/>
  <c r="Q815" i="10" s="1"/>
  <c r="P734" i="10"/>
  <c r="O734" i="10"/>
  <c r="O815" i="10" s="1"/>
  <c r="M734" i="10"/>
  <c r="L734" i="10"/>
  <c r="K734" i="10"/>
  <c r="I734" i="10"/>
  <c r="I815" i="10" s="1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0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N817" i="10" s="1"/>
  <c r="D330" i="10"/>
  <c r="D329" i="10"/>
  <c r="D328" i="10"/>
  <c r="D319" i="10"/>
  <c r="D339" i="10" s="1"/>
  <c r="C482" i="10" s="1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C414" i="10" s="1"/>
  <c r="E127" i="10"/>
  <c r="CE80" i="10"/>
  <c r="CE79" i="10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E70" i="10"/>
  <c r="M816" i="10" s="1"/>
  <c r="CE69" i="10"/>
  <c r="L816" i="10" s="1"/>
  <c r="CE68" i="10"/>
  <c r="K816" i="10" s="1"/>
  <c r="CE66" i="10"/>
  <c r="I816" i="10" s="1"/>
  <c r="CE65" i="10"/>
  <c r="H816" i="10" s="1"/>
  <c r="CE64" i="10"/>
  <c r="C430" i="10" s="1"/>
  <c r="CE63" i="10"/>
  <c r="F816" i="10" s="1"/>
  <c r="CE61" i="10"/>
  <c r="D816" i="10" s="1"/>
  <c r="CE60" i="10"/>
  <c r="B53" i="10"/>
  <c r="CE51" i="10"/>
  <c r="B49" i="10"/>
  <c r="CC48" i="10"/>
  <c r="CC62" i="10" s="1"/>
  <c r="CB48" i="10"/>
  <c r="CB62" i="10" s="1"/>
  <c r="CA48" i="10"/>
  <c r="CA62" i="10" s="1"/>
  <c r="BZ48" i="10"/>
  <c r="BZ62" i="10" s="1"/>
  <c r="BY48" i="10"/>
  <c r="BY62" i="10" s="1"/>
  <c r="BX48" i="10"/>
  <c r="BX62" i="10" s="1"/>
  <c r="BW48" i="10"/>
  <c r="BW62" i="10" s="1"/>
  <c r="BV48" i="10"/>
  <c r="BV62" i="10" s="1"/>
  <c r="BU48" i="10"/>
  <c r="BU62" i="10" s="1"/>
  <c r="BT48" i="10"/>
  <c r="BT62" i="10" s="1"/>
  <c r="BS48" i="10"/>
  <c r="BS62" i="10" s="1"/>
  <c r="BR48" i="10"/>
  <c r="BR62" i="10" s="1"/>
  <c r="BQ48" i="10"/>
  <c r="BQ62" i="10" s="1"/>
  <c r="BP48" i="10"/>
  <c r="BP62" i="10" s="1"/>
  <c r="BO48" i="10"/>
  <c r="BO62" i="10" s="1"/>
  <c r="BN48" i="10"/>
  <c r="BN62" i="10" s="1"/>
  <c r="BM48" i="10"/>
  <c r="BM62" i="10" s="1"/>
  <c r="BL48" i="10"/>
  <c r="BL62" i="10" s="1"/>
  <c r="BK48" i="10"/>
  <c r="BK62" i="10" s="1"/>
  <c r="BJ48" i="10"/>
  <c r="BJ62" i="10" s="1"/>
  <c r="BI48" i="10"/>
  <c r="BI62" i="10" s="1"/>
  <c r="BH48" i="10"/>
  <c r="BH62" i="10" s="1"/>
  <c r="BG48" i="10"/>
  <c r="BG62" i="10" s="1"/>
  <c r="BF48" i="10"/>
  <c r="BF62" i="10" s="1"/>
  <c r="BE48" i="10"/>
  <c r="BE62" i="10" s="1"/>
  <c r="BD48" i="10"/>
  <c r="BD62" i="10" s="1"/>
  <c r="BC48" i="10"/>
  <c r="BC62" i="10" s="1"/>
  <c r="BB48" i="10"/>
  <c r="BB62" i="10" s="1"/>
  <c r="BA48" i="10"/>
  <c r="BA62" i="10" s="1"/>
  <c r="AZ48" i="10"/>
  <c r="AZ62" i="10" s="1"/>
  <c r="AY48" i="10"/>
  <c r="AY62" i="10" s="1"/>
  <c r="AX48" i="10"/>
  <c r="AX62" i="10" s="1"/>
  <c r="AW48" i="10"/>
  <c r="AW62" i="10" s="1"/>
  <c r="AV48" i="10"/>
  <c r="AV62" i="10" s="1"/>
  <c r="AU48" i="10"/>
  <c r="AU62" i="10" s="1"/>
  <c r="AT48" i="10"/>
  <c r="AT62" i="10" s="1"/>
  <c r="AS48" i="10"/>
  <c r="AS62" i="10" s="1"/>
  <c r="AR48" i="10"/>
  <c r="AR62" i="10" s="1"/>
  <c r="AQ48" i="10"/>
  <c r="AQ62" i="10" s="1"/>
  <c r="AP48" i="10"/>
  <c r="AP62" i="10" s="1"/>
  <c r="AO48" i="10"/>
  <c r="AO62" i="10" s="1"/>
  <c r="AN48" i="10"/>
  <c r="AN62" i="10" s="1"/>
  <c r="AM48" i="10"/>
  <c r="AM62" i="10" s="1"/>
  <c r="AL48" i="10"/>
  <c r="AL62" i="10" s="1"/>
  <c r="AK48" i="10"/>
  <c r="AK62" i="10" s="1"/>
  <c r="AJ48" i="10"/>
  <c r="AJ62" i="10" s="1"/>
  <c r="AI48" i="10"/>
  <c r="AI62" i="10" s="1"/>
  <c r="AH48" i="10"/>
  <c r="AH62" i="10" s="1"/>
  <c r="AG48" i="10"/>
  <c r="AG62" i="10" s="1"/>
  <c r="AF48" i="10"/>
  <c r="AF62" i="10" s="1"/>
  <c r="AE48" i="10"/>
  <c r="AE62" i="10" s="1"/>
  <c r="AD48" i="10"/>
  <c r="AD62" i="10" s="1"/>
  <c r="AC48" i="10"/>
  <c r="AC62" i="10" s="1"/>
  <c r="AB48" i="10"/>
  <c r="AB62" i="10" s="1"/>
  <c r="AA48" i="10"/>
  <c r="AA62" i="10" s="1"/>
  <c r="Z48" i="10"/>
  <c r="Z6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D48" i="10"/>
  <c r="D62" i="10" s="1"/>
  <c r="C48" i="10"/>
  <c r="C62" i="10" s="1"/>
  <c r="CE47" i="10"/>
  <c r="E747" i="10" l="1"/>
  <c r="E755" i="10"/>
  <c r="E763" i="10"/>
  <c r="E771" i="10"/>
  <c r="E783" i="10"/>
  <c r="E795" i="10"/>
  <c r="E807" i="10"/>
  <c r="E740" i="10"/>
  <c r="E752" i="10"/>
  <c r="E764" i="10"/>
  <c r="E741" i="10"/>
  <c r="E749" i="10"/>
  <c r="E734" i="10"/>
  <c r="CE62" i="10"/>
  <c r="E738" i="10"/>
  <c r="E742" i="10"/>
  <c r="E746" i="10"/>
  <c r="E750" i="10"/>
  <c r="E754" i="10"/>
  <c r="E758" i="10"/>
  <c r="E762" i="10"/>
  <c r="E766" i="10"/>
  <c r="E770" i="10"/>
  <c r="E774" i="10"/>
  <c r="E778" i="10"/>
  <c r="E782" i="10"/>
  <c r="E786" i="10"/>
  <c r="E790" i="10"/>
  <c r="E794" i="10"/>
  <c r="E798" i="10"/>
  <c r="E802" i="10"/>
  <c r="E806" i="10"/>
  <c r="E810" i="10"/>
  <c r="E735" i="10"/>
  <c r="E743" i="10"/>
  <c r="E759" i="10"/>
  <c r="E779" i="10"/>
  <c r="E791" i="10"/>
  <c r="E799" i="10"/>
  <c r="E811" i="10"/>
  <c r="E744" i="10"/>
  <c r="E756" i="10"/>
  <c r="E768" i="10"/>
  <c r="E772" i="10"/>
  <c r="E776" i="10"/>
  <c r="E780" i="10"/>
  <c r="E784" i="10"/>
  <c r="E788" i="10"/>
  <c r="E792" i="10"/>
  <c r="E796" i="10"/>
  <c r="E800" i="10"/>
  <c r="E804" i="10"/>
  <c r="E808" i="10"/>
  <c r="E812" i="10"/>
  <c r="E739" i="10"/>
  <c r="E751" i="10"/>
  <c r="E767" i="10"/>
  <c r="E775" i="10"/>
  <c r="E787" i="10"/>
  <c r="E803" i="10"/>
  <c r="E736" i="10"/>
  <c r="E748" i="10"/>
  <c r="E760" i="10"/>
  <c r="E737" i="10"/>
  <c r="E745" i="10"/>
  <c r="E753" i="10"/>
  <c r="E757" i="10"/>
  <c r="E761" i="10"/>
  <c r="E765" i="10"/>
  <c r="E769" i="10"/>
  <c r="E773" i="10"/>
  <c r="E777" i="10"/>
  <c r="E781" i="10"/>
  <c r="E785" i="10"/>
  <c r="E789" i="10"/>
  <c r="E793" i="10"/>
  <c r="E797" i="10"/>
  <c r="E801" i="10"/>
  <c r="E805" i="10"/>
  <c r="E809" i="10"/>
  <c r="CE48" i="10"/>
  <c r="BI730" i="10"/>
  <c r="C816" i="10"/>
  <c r="H612" i="10"/>
  <c r="C575" i="10"/>
  <c r="B575" i="10"/>
  <c r="N815" i="10"/>
  <c r="Q816" i="10"/>
  <c r="G612" i="10"/>
  <c r="D438" i="10"/>
  <c r="C440" i="10"/>
  <c r="R816" i="10"/>
  <c r="I612" i="10"/>
  <c r="E204" i="10"/>
  <c r="C476" i="10" s="1"/>
  <c r="C432" i="10"/>
  <c r="C458" i="10"/>
  <c r="C463" i="10"/>
  <c r="CE75" i="10"/>
  <c r="S816" i="10"/>
  <c r="J612" i="10"/>
  <c r="D242" i="10"/>
  <c r="B448" i="10" s="1"/>
  <c r="C427" i="10"/>
  <c r="C434" i="10"/>
  <c r="B465" i="10"/>
  <c r="G816" i="10"/>
  <c r="F612" i="10"/>
  <c r="P816" i="10"/>
  <c r="D612" i="10"/>
  <c r="T816" i="10"/>
  <c r="L612" i="10"/>
  <c r="C429" i="10"/>
  <c r="C431" i="10"/>
  <c r="B444" i="10"/>
  <c r="K815" i="10"/>
  <c r="P815" i="10"/>
  <c r="T815" i="10"/>
  <c r="F815" i="10"/>
  <c r="L815" i="10"/>
  <c r="D815" i="10"/>
  <c r="H815" i="10"/>
  <c r="CF730" i="10"/>
  <c r="CF79" i="10"/>
  <c r="CF77" i="10"/>
  <c r="E815" i="10" l="1"/>
  <c r="E816" i="10"/>
  <c r="C428" i="10"/>
  <c r="N816" i="10"/>
  <c r="K612" i="10"/>
  <c r="C465" i="10"/>
  <c r="CF76" i="10"/>
  <c r="CA52" i="10" l="1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CB52" i="10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B575" i="1"/>
  <c r="A493" i="1"/>
  <c r="A412" i="1"/>
  <c r="F493" i="1"/>
  <c r="D493" i="1"/>
  <c r="B493" i="1"/>
  <c r="J767" i="10" l="1"/>
  <c r="AJ71" i="10"/>
  <c r="J799" i="10"/>
  <c r="BP71" i="10"/>
  <c r="J784" i="10"/>
  <c r="BA71" i="10"/>
  <c r="J753" i="10"/>
  <c r="V71" i="10"/>
  <c r="J801" i="10"/>
  <c r="BR71" i="10"/>
  <c r="J786" i="10"/>
  <c r="BC71" i="10"/>
  <c r="J747" i="10"/>
  <c r="P71" i="10"/>
  <c r="J763" i="10"/>
  <c r="AF71" i="10"/>
  <c r="J779" i="10"/>
  <c r="AV71" i="10"/>
  <c r="J795" i="10"/>
  <c r="BL71" i="10"/>
  <c r="J811" i="10"/>
  <c r="CB71" i="10"/>
  <c r="J748" i="10"/>
  <c r="Q71" i="10"/>
  <c r="J764" i="10"/>
  <c r="AG71" i="10"/>
  <c r="J780" i="10"/>
  <c r="AW71" i="10"/>
  <c r="J796" i="10"/>
  <c r="BM71" i="10"/>
  <c r="J812" i="10"/>
  <c r="CC71" i="10"/>
  <c r="J749" i="10"/>
  <c r="R71" i="10"/>
  <c r="J765" i="10"/>
  <c r="AH71" i="10"/>
  <c r="J781" i="10"/>
  <c r="AX71" i="10"/>
  <c r="J797" i="10"/>
  <c r="BN71" i="10"/>
  <c r="C67" i="10"/>
  <c r="CE52" i="10"/>
  <c r="J750" i="10"/>
  <c r="S71" i="10"/>
  <c r="J766" i="10"/>
  <c r="AI71" i="10"/>
  <c r="J782" i="10"/>
  <c r="AY71" i="10"/>
  <c r="J798" i="10"/>
  <c r="BO71" i="10"/>
  <c r="J735" i="10"/>
  <c r="D71" i="10"/>
  <c r="J783" i="10"/>
  <c r="AZ71" i="10"/>
  <c r="J752" i="10"/>
  <c r="U71" i="10"/>
  <c r="J800" i="10"/>
  <c r="BQ71" i="10"/>
  <c r="J785" i="10"/>
  <c r="BB71" i="10"/>
  <c r="J738" i="10"/>
  <c r="G71" i="10"/>
  <c r="J770" i="10"/>
  <c r="AM71" i="10"/>
  <c r="J802" i="10"/>
  <c r="BS71" i="10"/>
  <c r="J739" i="10"/>
  <c r="H71" i="10"/>
  <c r="J755" i="10"/>
  <c r="X71" i="10"/>
  <c r="J771" i="10"/>
  <c r="AN71" i="10"/>
  <c r="J787" i="10"/>
  <c r="BD71" i="10"/>
  <c r="J803" i="10"/>
  <c r="BT71" i="10"/>
  <c r="J740" i="10"/>
  <c r="I71" i="10"/>
  <c r="J756" i="10"/>
  <c r="Y71" i="10"/>
  <c r="J772" i="10"/>
  <c r="AO71" i="10"/>
  <c r="J788" i="10"/>
  <c r="BE71" i="10"/>
  <c r="J804" i="10"/>
  <c r="BU71" i="10"/>
  <c r="J741" i="10"/>
  <c r="J71" i="10"/>
  <c r="J757" i="10"/>
  <c r="Z71" i="10"/>
  <c r="J773" i="10"/>
  <c r="AP71" i="10"/>
  <c r="J789" i="10"/>
  <c r="BF71" i="10"/>
  <c r="J805" i="10"/>
  <c r="BV71" i="10"/>
  <c r="J742" i="10"/>
  <c r="K71" i="10"/>
  <c r="J758" i="10"/>
  <c r="AA71" i="10"/>
  <c r="J774" i="10"/>
  <c r="AQ71" i="10"/>
  <c r="J790" i="10"/>
  <c r="BG71" i="10"/>
  <c r="J806" i="10"/>
  <c r="BW71" i="10"/>
  <c r="J751" i="10"/>
  <c r="T71" i="10"/>
  <c r="J736" i="10"/>
  <c r="E71" i="10"/>
  <c r="J768" i="10"/>
  <c r="AK71" i="10"/>
  <c r="J737" i="10"/>
  <c r="F71" i="10"/>
  <c r="J769" i="10"/>
  <c r="AL71" i="10"/>
  <c r="J754" i="10"/>
  <c r="W71" i="10"/>
  <c r="J743" i="10"/>
  <c r="L71" i="10"/>
  <c r="J759" i="10"/>
  <c r="AB71" i="10"/>
  <c r="J775" i="10"/>
  <c r="AR71" i="10"/>
  <c r="J791" i="10"/>
  <c r="BH71" i="10"/>
  <c r="J807" i="10"/>
  <c r="BX71" i="10"/>
  <c r="J744" i="10"/>
  <c r="M71" i="10"/>
  <c r="J760" i="10"/>
  <c r="AC71" i="10"/>
  <c r="J776" i="10"/>
  <c r="AS71" i="10"/>
  <c r="J792" i="10"/>
  <c r="BI71" i="10"/>
  <c r="J808" i="10"/>
  <c r="BY71" i="10"/>
  <c r="J745" i="10"/>
  <c r="N71" i="10"/>
  <c r="J761" i="10"/>
  <c r="AD71" i="10"/>
  <c r="J777" i="10"/>
  <c r="AT71" i="10"/>
  <c r="J793" i="10"/>
  <c r="BJ71" i="10"/>
  <c r="J809" i="10"/>
  <c r="BZ71" i="10"/>
  <c r="J746" i="10"/>
  <c r="O71" i="10"/>
  <c r="J762" i="10"/>
  <c r="AE71" i="10"/>
  <c r="J778" i="10"/>
  <c r="AU71" i="10"/>
  <c r="J794" i="10"/>
  <c r="BK71" i="10"/>
  <c r="J810" i="10"/>
  <c r="CA71" i="10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B48" i="1" s="1"/>
  <c r="AB62" i="1" s="1"/>
  <c r="CE65" i="1"/>
  <c r="CE63" i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E26" i="9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177" i="1"/>
  <c r="C20" i="5" s="1"/>
  <c r="E154" i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40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473" i="1"/>
  <c r="I377" i="9"/>
  <c r="C464" i="1"/>
  <c r="G122" i="9"/>
  <c r="C218" i="9"/>
  <c r="D366" i="9"/>
  <c r="CE64" i="1"/>
  <c r="F612" i="1" s="1"/>
  <c r="D368" i="9"/>
  <c r="C276" i="9"/>
  <c r="CE70" i="1"/>
  <c r="C458" i="1" s="1"/>
  <c r="CE76" i="1"/>
  <c r="D612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C575" i="1" s="1"/>
  <c r="C615" i="1"/>
  <c r="E372" i="9"/>
  <c r="C141" i="8"/>
  <c r="G10" i="4"/>
  <c r="F11" i="6" l="1"/>
  <c r="C432" i="1"/>
  <c r="CF76" i="1"/>
  <c r="BC52" i="1" s="1"/>
  <c r="BC67" i="1" s="1"/>
  <c r="F241" i="9" s="1"/>
  <c r="F19" i="4"/>
  <c r="B445" i="1"/>
  <c r="P52" i="1"/>
  <c r="P67" i="1" s="1"/>
  <c r="I49" i="9" s="1"/>
  <c r="C33" i="8"/>
  <c r="C34" i="5"/>
  <c r="D433" i="1"/>
  <c r="G28" i="4"/>
  <c r="B440" i="1"/>
  <c r="D368" i="1"/>
  <c r="C120" i="8" s="1"/>
  <c r="C112" i="8"/>
  <c r="B465" i="1"/>
  <c r="D330" i="1"/>
  <c r="C86" i="8" s="1"/>
  <c r="F8" i="6"/>
  <c r="C14" i="5"/>
  <c r="I612" i="1"/>
  <c r="F90" i="9"/>
  <c r="D186" i="9"/>
  <c r="I372" i="9"/>
  <c r="C430" i="1"/>
  <c r="AA48" i="1"/>
  <c r="AA62" i="1" s="1"/>
  <c r="F108" i="9" s="1"/>
  <c r="AP48" i="1"/>
  <c r="AP62" i="1" s="1"/>
  <c r="G172" i="9" s="1"/>
  <c r="V48" i="1"/>
  <c r="V62" i="1" s="1"/>
  <c r="H76" i="9" s="1"/>
  <c r="BD48" i="1"/>
  <c r="BD62" i="1" s="1"/>
  <c r="BE48" i="1"/>
  <c r="BE62" i="1" s="1"/>
  <c r="AM48" i="1"/>
  <c r="AM62" i="1" s="1"/>
  <c r="BY48" i="1"/>
  <c r="BY62" i="1" s="1"/>
  <c r="G332" i="9" s="1"/>
  <c r="C635" i="10"/>
  <c r="B556" i="10"/>
  <c r="C556" i="10"/>
  <c r="C696" i="10"/>
  <c r="C524" i="10"/>
  <c r="G524" i="10" s="1"/>
  <c r="B524" i="10"/>
  <c r="C646" i="10"/>
  <c r="C571" i="10"/>
  <c r="B571" i="10"/>
  <c r="C711" i="10"/>
  <c r="B539" i="10"/>
  <c r="C539" i="10"/>
  <c r="G539" i="10" s="1"/>
  <c r="C679" i="10"/>
  <c r="B507" i="10"/>
  <c r="C507" i="10"/>
  <c r="G507" i="10" s="1"/>
  <c r="C634" i="10"/>
  <c r="B554" i="10"/>
  <c r="C554" i="10"/>
  <c r="C694" i="10"/>
  <c r="C522" i="10"/>
  <c r="G522" i="10" s="1"/>
  <c r="B522" i="10"/>
  <c r="C644" i="10"/>
  <c r="C569" i="10"/>
  <c r="B569" i="10"/>
  <c r="C709" i="10"/>
  <c r="C537" i="10"/>
  <c r="G537" i="10" s="1"/>
  <c r="B537" i="10"/>
  <c r="C677" i="10"/>
  <c r="C505" i="10"/>
  <c r="G505" i="10" s="1"/>
  <c r="B505" i="10"/>
  <c r="C703" i="10"/>
  <c r="B531" i="10"/>
  <c r="C531" i="10"/>
  <c r="G531" i="10" s="1"/>
  <c r="C702" i="10"/>
  <c r="C530" i="10"/>
  <c r="G530" i="10" s="1"/>
  <c r="B530" i="10"/>
  <c r="C685" i="10"/>
  <c r="B513" i="10"/>
  <c r="C513" i="10"/>
  <c r="G513" i="10" s="1"/>
  <c r="C618" i="10"/>
  <c r="B552" i="10"/>
  <c r="C552" i="10"/>
  <c r="C692" i="10"/>
  <c r="C520" i="10"/>
  <c r="G520" i="10" s="1"/>
  <c r="B520" i="10"/>
  <c r="C642" i="10"/>
  <c r="C567" i="10"/>
  <c r="B567" i="10"/>
  <c r="C707" i="10"/>
  <c r="B535" i="10"/>
  <c r="C535" i="10"/>
  <c r="G535" i="10" s="1"/>
  <c r="C675" i="10"/>
  <c r="B503" i="10"/>
  <c r="C503" i="10"/>
  <c r="G503" i="10" s="1"/>
  <c r="C550" i="10"/>
  <c r="G550" i="10" s="1"/>
  <c r="B550" i="10"/>
  <c r="C614" i="10"/>
  <c r="C690" i="10"/>
  <c r="B518" i="10"/>
  <c r="C518" i="10"/>
  <c r="G518" i="10" s="1"/>
  <c r="C640" i="10"/>
  <c r="C565" i="10"/>
  <c r="B565" i="10"/>
  <c r="C705" i="10"/>
  <c r="C533" i="10"/>
  <c r="G533" i="10" s="1"/>
  <c r="B533" i="10"/>
  <c r="C673" i="10"/>
  <c r="C501" i="10"/>
  <c r="G501" i="10" s="1"/>
  <c r="B501" i="10"/>
  <c r="C704" i="10"/>
  <c r="C532" i="10"/>
  <c r="G532" i="10" s="1"/>
  <c r="B532" i="10"/>
  <c r="C547" i="10"/>
  <c r="C632" i="10"/>
  <c r="B547" i="10"/>
  <c r="C686" i="10"/>
  <c r="C514" i="10"/>
  <c r="G514" i="10" s="1"/>
  <c r="B514" i="10"/>
  <c r="C669" i="10"/>
  <c r="C497" i="10"/>
  <c r="G497" i="10" s="1"/>
  <c r="B497" i="10"/>
  <c r="B544" i="10"/>
  <c r="C625" i="10"/>
  <c r="C544" i="10"/>
  <c r="G544" i="10" s="1"/>
  <c r="C684" i="10"/>
  <c r="C512" i="10"/>
  <c r="G512" i="10" s="1"/>
  <c r="B512" i="10"/>
  <c r="C559" i="10"/>
  <c r="C619" i="10"/>
  <c r="B559" i="10"/>
  <c r="C699" i="10"/>
  <c r="B527" i="10"/>
  <c r="C527" i="10"/>
  <c r="G527" i="10" s="1"/>
  <c r="C620" i="10"/>
  <c r="B574" i="10"/>
  <c r="C574" i="10"/>
  <c r="B542" i="10"/>
  <c r="C631" i="10"/>
  <c r="C542" i="10"/>
  <c r="C682" i="10"/>
  <c r="C510" i="10"/>
  <c r="G510" i="10" s="1"/>
  <c r="B510" i="10"/>
  <c r="C637" i="10"/>
  <c r="C557" i="10"/>
  <c r="B557" i="10"/>
  <c r="C697" i="10"/>
  <c r="C525" i="10"/>
  <c r="G525" i="10" s="1"/>
  <c r="B525" i="10"/>
  <c r="C548" i="10"/>
  <c r="B548" i="10"/>
  <c r="C633" i="10"/>
  <c r="C687" i="10"/>
  <c r="C515" i="10"/>
  <c r="G515" i="10" s="1"/>
  <c r="B515" i="10"/>
  <c r="C561" i="10"/>
  <c r="C621" i="10"/>
  <c r="B561" i="10"/>
  <c r="C647" i="10"/>
  <c r="B572" i="10"/>
  <c r="C572" i="10"/>
  <c r="C712" i="10"/>
  <c r="C540" i="10"/>
  <c r="G540" i="10" s="1"/>
  <c r="B540" i="10"/>
  <c r="C680" i="10"/>
  <c r="C508" i="10"/>
  <c r="G508" i="10" s="1"/>
  <c r="B508" i="10"/>
  <c r="C555" i="10"/>
  <c r="C617" i="10"/>
  <c r="B555" i="10"/>
  <c r="C695" i="10"/>
  <c r="B523" i="10"/>
  <c r="C523" i="10"/>
  <c r="G523" i="10" s="1"/>
  <c r="C645" i="10"/>
  <c r="B570" i="10"/>
  <c r="C570" i="10"/>
  <c r="C710" i="10"/>
  <c r="C538" i="10"/>
  <c r="G538" i="10" s="1"/>
  <c r="B538" i="10"/>
  <c r="C678" i="10"/>
  <c r="C506" i="10"/>
  <c r="G506" i="10" s="1"/>
  <c r="B506" i="10"/>
  <c r="C636" i="10"/>
  <c r="C553" i="10"/>
  <c r="B553" i="10"/>
  <c r="C693" i="10"/>
  <c r="B521" i="10"/>
  <c r="C521" i="10"/>
  <c r="G521" i="10" s="1"/>
  <c r="C688" i="10"/>
  <c r="B516" i="10"/>
  <c r="C516" i="10"/>
  <c r="G516" i="10" s="1"/>
  <c r="C671" i="10"/>
  <c r="B499" i="10"/>
  <c r="C499" i="10"/>
  <c r="G499" i="10" s="1"/>
  <c r="C670" i="10"/>
  <c r="C498" i="10"/>
  <c r="G498" i="10" s="1"/>
  <c r="B498" i="10"/>
  <c r="C643" i="10"/>
  <c r="B568" i="10"/>
  <c r="C568" i="10"/>
  <c r="C708" i="10"/>
  <c r="C536" i="10"/>
  <c r="G536" i="10" s="1"/>
  <c r="B536" i="10"/>
  <c r="C676" i="10"/>
  <c r="C504" i="10"/>
  <c r="G504" i="10" s="1"/>
  <c r="B504" i="10"/>
  <c r="C551" i="10"/>
  <c r="C629" i="10"/>
  <c r="B551" i="10"/>
  <c r="C691" i="10"/>
  <c r="C519" i="10"/>
  <c r="G519" i="10" s="1"/>
  <c r="B519" i="10"/>
  <c r="C641" i="10"/>
  <c r="B566" i="10"/>
  <c r="C566" i="10"/>
  <c r="C706" i="10"/>
  <c r="C534" i="10"/>
  <c r="G534" i="10" s="1"/>
  <c r="B534" i="10"/>
  <c r="C674" i="10"/>
  <c r="C502" i="10"/>
  <c r="G502" i="10" s="1"/>
  <c r="B502" i="10"/>
  <c r="C549" i="10"/>
  <c r="C624" i="10"/>
  <c r="B549" i="10"/>
  <c r="C689" i="10"/>
  <c r="C517" i="10"/>
  <c r="G517" i="10" s="1"/>
  <c r="B517" i="10"/>
  <c r="C639" i="10"/>
  <c r="B564" i="10"/>
  <c r="C564" i="10"/>
  <c r="C672" i="10"/>
  <c r="C500" i="10"/>
  <c r="G500" i="10" s="1"/>
  <c r="B500" i="10"/>
  <c r="B562" i="10"/>
  <c r="C623" i="10"/>
  <c r="C562" i="10"/>
  <c r="C628" i="10"/>
  <c r="C545" i="10"/>
  <c r="G545" i="10" s="1"/>
  <c r="B545" i="10"/>
  <c r="B560" i="10"/>
  <c r="C627" i="10"/>
  <c r="C560" i="10"/>
  <c r="C700" i="10"/>
  <c r="C528" i="10"/>
  <c r="G528" i="10" s="1"/>
  <c r="B528" i="10"/>
  <c r="C616" i="10"/>
  <c r="C543" i="10"/>
  <c r="B543" i="10"/>
  <c r="C683" i="10"/>
  <c r="B511" i="10"/>
  <c r="C511" i="10"/>
  <c r="G511" i="10" s="1"/>
  <c r="C638" i="10"/>
  <c r="B558" i="10"/>
  <c r="C558" i="10"/>
  <c r="C698" i="10"/>
  <c r="C526" i="10"/>
  <c r="G526" i="10" s="1"/>
  <c r="B526" i="10"/>
  <c r="C622" i="10"/>
  <c r="C573" i="10"/>
  <c r="B573" i="10"/>
  <c r="C713" i="10"/>
  <c r="C541" i="10"/>
  <c r="B541" i="10"/>
  <c r="C681" i="10"/>
  <c r="C509" i="10"/>
  <c r="G509" i="10" s="1"/>
  <c r="B509" i="10"/>
  <c r="C563" i="10"/>
  <c r="C626" i="10"/>
  <c r="B563" i="10"/>
  <c r="C546" i="10"/>
  <c r="G546" i="10" s="1"/>
  <c r="B546" i="10"/>
  <c r="C630" i="10"/>
  <c r="C701" i="10"/>
  <c r="C529" i="10"/>
  <c r="G529" i="10" s="1"/>
  <c r="B529" i="10"/>
  <c r="J734" i="10"/>
  <c r="J815" i="10" s="1"/>
  <c r="CE67" i="10"/>
  <c r="C71" i="10"/>
  <c r="B10" i="4"/>
  <c r="CF77" i="1"/>
  <c r="I381" i="9"/>
  <c r="AJ52" i="1"/>
  <c r="AJ67" i="1" s="1"/>
  <c r="H145" i="9" s="1"/>
  <c r="I380" i="9"/>
  <c r="E52" i="1"/>
  <c r="E67" i="1" s="1"/>
  <c r="L52" i="1"/>
  <c r="L67" i="1" s="1"/>
  <c r="R52" i="1"/>
  <c r="R67" i="1" s="1"/>
  <c r="D81" i="9" s="1"/>
  <c r="U52" i="1"/>
  <c r="U67" i="1" s="1"/>
  <c r="G81" i="9" s="1"/>
  <c r="X52" i="1"/>
  <c r="X67" i="1" s="1"/>
  <c r="I90" i="9"/>
  <c r="E218" i="9"/>
  <c r="E373" i="9"/>
  <c r="C434" i="1"/>
  <c r="I365" i="9"/>
  <c r="I366" i="9"/>
  <c r="C429" i="1"/>
  <c r="BW52" i="1"/>
  <c r="BW67" i="1" s="1"/>
  <c r="AH52" i="1"/>
  <c r="AH67" i="1" s="1"/>
  <c r="F145" i="9" s="1"/>
  <c r="AD52" i="1"/>
  <c r="AD67" i="1" s="1"/>
  <c r="AE52" i="1"/>
  <c r="AE67" i="1" s="1"/>
  <c r="C145" i="9" s="1"/>
  <c r="CC52" i="1"/>
  <c r="CC67" i="1" s="1"/>
  <c r="H52" i="1"/>
  <c r="H67" i="1" s="1"/>
  <c r="BZ52" i="1"/>
  <c r="BZ67" i="1" s="1"/>
  <c r="H337" i="9" s="1"/>
  <c r="J52" i="1"/>
  <c r="J67" i="1" s="1"/>
  <c r="Y52" i="1"/>
  <c r="Y67" i="1" s="1"/>
  <c r="D113" i="9" s="1"/>
  <c r="BP52" i="1"/>
  <c r="BP67" i="1" s="1"/>
  <c r="E305" i="9" s="1"/>
  <c r="AC52" i="1"/>
  <c r="AC67" i="1" s="1"/>
  <c r="BT52" i="1"/>
  <c r="BT67" i="1" s="1"/>
  <c r="V52" i="1"/>
  <c r="V67" i="1" s="1"/>
  <c r="BL52" i="1"/>
  <c r="BL67" i="1" s="1"/>
  <c r="AB52" i="1"/>
  <c r="AB67" i="1" s="1"/>
  <c r="AB71" i="1" s="1"/>
  <c r="AF52" i="1"/>
  <c r="AF67" i="1" s="1"/>
  <c r="AR52" i="1"/>
  <c r="AR67" i="1" s="1"/>
  <c r="AG52" i="1"/>
  <c r="AG67" i="1" s="1"/>
  <c r="N52" i="1"/>
  <c r="N67" i="1" s="1"/>
  <c r="AU52" i="1"/>
  <c r="AU67" i="1" s="1"/>
  <c r="AT52" i="1"/>
  <c r="AT67" i="1" s="1"/>
  <c r="BS52" i="1"/>
  <c r="BS67" i="1" s="1"/>
  <c r="H305" i="9" s="1"/>
  <c r="BK48" i="1"/>
  <c r="BK62" i="1" s="1"/>
  <c r="X48" i="1"/>
  <c r="X62" i="1" s="1"/>
  <c r="H48" i="1"/>
  <c r="H62" i="1" s="1"/>
  <c r="AC48" i="1"/>
  <c r="AC62" i="1" s="1"/>
  <c r="H108" i="9" s="1"/>
  <c r="AE48" i="1"/>
  <c r="AE62" i="1" s="1"/>
  <c r="C140" i="9" s="1"/>
  <c r="BI48" i="1"/>
  <c r="BI62" i="1" s="1"/>
  <c r="BA48" i="1"/>
  <c r="BA62" i="1" s="1"/>
  <c r="D236" i="9" s="1"/>
  <c r="E48" i="1"/>
  <c r="E62" i="1" s="1"/>
  <c r="AW48" i="1"/>
  <c r="AW62" i="1" s="1"/>
  <c r="Q48" i="1"/>
  <c r="Q62" i="1" s="1"/>
  <c r="BW48" i="1"/>
  <c r="BW62" i="1" s="1"/>
  <c r="E332" i="9" s="1"/>
  <c r="S48" i="1"/>
  <c r="S62" i="1" s="1"/>
  <c r="BX48" i="1"/>
  <c r="BX62" i="1" s="1"/>
  <c r="BR48" i="1"/>
  <c r="BR62" i="1" s="1"/>
  <c r="BJ48" i="1"/>
  <c r="BJ62" i="1" s="1"/>
  <c r="BB48" i="1"/>
  <c r="BB62" i="1" s="1"/>
  <c r="E236" i="9" s="1"/>
  <c r="AT48" i="1"/>
  <c r="AT62" i="1" s="1"/>
  <c r="D204" i="9" s="1"/>
  <c r="AN48" i="1"/>
  <c r="AN62" i="1" s="1"/>
  <c r="E172" i="9" s="1"/>
  <c r="AF48" i="1"/>
  <c r="AF62" i="1" s="1"/>
  <c r="R48" i="1"/>
  <c r="R62" i="1" s="1"/>
  <c r="F48" i="1"/>
  <c r="F62" i="1" s="1"/>
  <c r="F12" i="9" s="1"/>
  <c r="W48" i="1"/>
  <c r="W62" i="1" s="1"/>
  <c r="T48" i="1"/>
  <c r="T62" i="1" s="1"/>
  <c r="F76" i="9" s="1"/>
  <c r="D48" i="1"/>
  <c r="D62" i="1" s="1"/>
  <c r="BZ48" i="1"/>
  <c r="BZ62" i="1" s="1"/>
  <c r="H332" i="9" s="1"/>
  <c r="AU48" i="1"/>
  <c r="AU62" i="1" s="1"/>
  <c r="BC48" i="1"/>
  <c r="BC62" i="1" s="1"/>
  <c r="F236" i="9" s="1"/>
  <c r="C427" i="1"/>
  <c r="AK48" i="1"/>
  <c r="AK62" i="1" s="1"/>
  <c r="BU48" i="1"/>
  <c r="BU62" i="1" s="1"/>
  <c r="AO48" i="1"/>
  <c r="AO62" i="1" s="1"/>
  <c r="BO48" i="1"/>
  <c r="BO62" i="1" s="1"/>
  <c r="D300" i="9" s="1"/>
  <c r="AQ48" i="1"/>
  <c r="AQ62" i="1" s="1"/>
  <c r="K48" i="1"/>
  <c r="K62" i="1" s="1"/>
  <c r="C48" i="1"/>
  <c r="C62" i="1" s="1"/>
  <c r="BV48" i="1"/>
  <c r="BV62" i="1" s="1"/>
  <c r="D332" i="9" s="1"/>
  <c r="BP48" i="1"/>
  <c r="BP62" i="1" s="1"/>
  <c r="E300" i="9" s="1"/>
  <c r="BH48" i="1"/>
  <c r="BH62" i="1" s="1"/>
  <c r="AZ48" i="1"/>
  <c r="AZ62" i="1" s="1"/>
  <c r="AR48" i="1"/>
  <c r="AR62" i="1" s="1"/>
  <c r="AR71" i="1" s="1"/>
  <c r="I181" i="9" s="1"/>
  <c r="AL48" i="1"/>
  <c r="AL62" i="1" s="1"/>
  <c r="C172" i="9" s="1"/>
  <c r="AD48" i="1"/>
  <c r="AD62" i="1" s="1"/>
  <c r="I108" i="9" s="1"/>
  <c r="AS48" i="1"/>
  <c r="AS62" i="1" s="1"/>
  <c r="I363" i="9"/>
  <c r="P48" i="1"/>
  <c r="P62" i="1" s="1"/>
  <c r="BS48" i="1"/>
  <c r="BS62" i="1" s="1"/>
  <c r="O48" i="1"/>
  <c r="O62" i="1" s="1"/>
  <c r="H44" i="9" s="1"/>
  <c r="U48" i="1"/>
  <c r="U62" i="1" s="1"/>
  <c r="G76" i="9" s="1"/>
  <c r="BM48" i="1"/>
  <c r="BM62" i="1" s="1"/>
  <c r="AG48" i="1"/>
  <c r="AG62" i="1" s="1"/>
  <c r="E140" i="9" s="1"/>
  <c r="I48" i="1"/>
  <c r="I62" i="1" s="1"/>
  <c r="I12" i="9" s="1"/>
  <c r="BG48" i="1"/>
  <c r="BG62" i="1" s="1"/>
  <c r="AI48" i="1"/>
  <c r="AI62" i="1" s="1"/>
  <c r="CB48" i="1"/>
  <c r="CB62" i="1" s="1"/>
  <c r="C364" i="9" s="1"/>
  <c r="CA48" i="1"/>
  <c r="CA62" i="1" s="1"/>
  <c r="I332" i="9" s="1"/>
  <c r="BT48" i="1"/>
  <c r="BT62" i="1" s="1"/>
  <c r="I300" i="9" s="1"/>
  <c r="BN48" i="1"/>
  <c r="BN62" i="1" s="1"/>
  <c r="Z48" i="1"/>
  <c r="Z62" i="1" s="1"/>
  <c r="E108" i="9" s="1"/>
  <c r="BF48" i="1"/>
  <c r="BF62" i="1" s="1"/>
  <c r="AY48" i="1"/>
  <c r="AY62" i="1" s="1"/>
  <c r="M48" i="1"/>
  <c r="M62" i="1" s="1"/>
  <c r="J48" i="1"/>
  <c r="J62" i="1" s="1"/>
  <c r="AH48" i="1"/>
  <c r="AH62" i="1" s="1"/>
  <c r="AV48" i="1"/>
  <c r="AV62" i="1" s="1"/>
  <c r="F204" i="9" s="1"/>
  <c r="BL48" i="1"/>
  <c r="BL62" i="1" s="1"/>
  <c r="CC48" i="1"/>
  <c r="CC62" i="1" s="1"/>
  <c r="BQ48" i="1"/>
  <c r="BQ62" i="1" s="1"/>
  <c r="F300" i="9" s="1"/>
  <c r="G48" i="1"/>
  <c r="G62" i="1" s="1"/>
  <c r="G12" i="9" s="1"/>
  <c r="N48" i="1"/>
  <c r="N62" i="1" s="1"/>
  <c r="AJ48" i="1"/>
  <c r="AJ62" i="1" s="1"/>
  <c r="AX48" i="1"/>
  <c r="AX62" i="1" s="1"/>
  <c r="H204" i="9" s="1"/>
  <c r="Y48" i="1"/>
  <c r="Y62" i="1" s="1"/>
  <c r="Y71" i="1" s="1"/>
  <c r="C518" i="1" s="1"/>
  <c r="G518" i="1" s="1"/>
  <c r="L48" i="1"/>
  <c r="L62" i="1" s="1"/>
  <c r="E44" i="9" s="1"/>
  <c r="I362" i="9"/>
  <c r="D268" i="9"/>
  <c r="H236" i="9"/>
  <c r="I268" i="9"/>
  <c r="G236" i="9"/>
  <c r="D172" i="9"/>
  <c r="G108" i="9"/>
  <c r="I14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E49" i="9"/>
  <c r="I177" i="9"/>
  <c r="G300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I76" i="9"/>
  <c r="C420" i="1"/>
  <c r="B28" i="4"/>
  <c r="F186" i="9"/>
  <c r="I204" i="9"/>
  <c r="BD52" i="1"/>
  <c r="BD67" i="1" s="1"/>
  <c r="BD71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M71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BW71" i="1" l="1"/>
  <c r="AU71" i="1"/>
  <c r="C540" i="1" s="1"/>
  <c r="G540" i="1" s="1"/>
  <c r="BK52" i="1"/>
  <c r="BK67" i="1" s="1"/>
  <c r="G273" i="9" s="1"/>
  <c r="AV52" i="1"/>
  <c r="AV67" i="1" s="1"/>
  <c r="F209" i="9" s="1"/>
  <c r="BX52" i="1"/>
  <c r="BX67" i="1" s="1"/>
  <c r="F337" i="9" s="1"/>
  <c r="BU52" i="1"/>
  <c r="BU67" i="1" s="1"/>
  <c r="C337" i="9" s="1"/>
  <c r="BI52" i="1"/>
  <c r="BI67" i="1" s="1"/>
  <c r="E273" i="9" s="1"/>
  <c r="AO52" i="1"/>
  <c r="AO67" i="1" s="1"/>
  <c r="AL52" i="1"/>
  <c r="AL67" i="1" s="1"/>
  <c r="C177" i="9" s="1"/>
  <c r="AA71" i="1"/>
  <c r="G113" i="9"/>
  <c r="AP52" i="1"/>
  <c r="AP67" i="1" s="1"/>
  <c r="AP71" i="1" s="1"/>
  <c r="C535" i="1" s="1"/>
  <c r="G535" i="1" s="1"/>
  <c r="I52" i="1"/>
  <c r="I67" i="1" s="1"/>
  <c r="O52" i="1"/>
  <c r="O67" i="1" s="1"/>
  <c r="Q52" i="1"/>
  <c r="Q67" i="1" s="1"/>
  <c r="CE67" i="1" s="1"/>
  <c r="S52" i="1"/>
  <c r="S67" i="1" s="1"/>
  <c r="E81" i="9" s="1"/>
  <c r="BH52" i="1"/>
  <c r="BH67" i="1" s="1"/>
  <c r="D273" i="9" s="1"/>
  <c r="BB52" i="1"/>
  <c r="BB67" i="1" s="1"/>
  <c r="E241" i="9" s="1"/>
  <c r="K52" i="1"/>
  <c r="K67" i="1" s="1"/>
  <c r="BO52" i="1"/>
  <c r="BO67" i="1" s="1"/>
  <c r="CA52" i="1"/>
  <c r="CA67" i="1" s="1"/>
  <c r="I337" i="9" s="1"/>
  <c r="AZ52" i="1"/>
  <c r="AZ67" i="1" s="1"/>
  <c r="C241" i="9" s="1"/>
  <c r="Z52" i="1"/>
  <c r="Z67" i="1" s="1"/>
  <c r="E113" i="9" s="1"/>
  <c r="C52" i="1"/>
  <c r="C67" i="1" s="1"/>
  <c r="C17" i="9" s="1"/>
  <c r="BG52" i="1"/>
  <c r="BG67" i="1" s="1"/>
  <c r="BX71" i="1"/>
  <c r="F341" i="9" s="1"/>
  <c r="AI52" i="1"/>
  <c r="AI67" i="1" s="1"/>
  <c r="BA52" i="1"/>
  <c r="BA67" i="1" s="1"/>
  <c r="D241" i="9" s="1"/>
  <c r="BJ52" i="1"/>
  <c r="BJ67" i="1" s="1"/>
  <c r="BJ71" i="1" s="1"/>
  <c r="F277" i="9" s="1"/>
  <c r="AS52" i="1"/>
  <c r="AS67" i="1" s="1"/>
  <c r="C209" i="9" s="1"/>
  <c r="W52" i="1"/>
  <c r="W67" i="1" s="1"/>
  <c r="I81" i="9" s="1"/>
  <c r="AN52" i="1"/>
  <c r="AN67" i="1" s="1"/>
  <c r="E177" i="9" s="1"/>
  <c r="AQ52" i="1"/>
  <c r="AQ67" i="1" s="1"/>
  <c r="H177" i="9" s="1"/>
  <c r="D339" i="1"/>
  <c r="E12" i="9"/>
  <c r="AN71" i="1"/>
  <c r="E181" i="9" s="1"/>
  <c r="AM71" i="1"/>
  <c r="C704" i="1" s="1"/>
  <c r="G140" i="9"/>
  <c r="F44" i="9"/>
  <c r="G44" i="9"/>
  <c r="D76" i="9"/>
  <c r="F268" i="9"/>
  <c r="BY71" i="1"/>
  <c r="C570" i="1" s="1"/>
  <c r="BU71" i="1"/>
  <c r="C641" i="1" s="1"/>
  <c r="BE71" i="1"/>
  <c r="C614" i="1" s="1"/>
  <c r="BO71" i="1"/>
  <c r="C627" i="1" s="1"/>
  <c r="D12" i="9"/>
  <c r="F140" i="9"/>
  <c r="R71" i="1"/>
  <c r="D85" i="9" s="1"/>
  <c r="F172" i="9"/>
  <c r="BC71" i="1"/>
  <c r="F245" i="9" s="1"/>
  <c r="AX71" i="1"/>
  <c r="C616" i="1" s="1"/>
  <c r="T71" i="1"/>
  <c r="F85" i="9" s="1"/>
  <c r="BF71" i="1"/>
  <c r="I245" i="9" s="1"/>
  <c r="I236" i="9"/>
  <c r="E76" i="9"/>
  <c r="L71" i="1"/>
  <c r="C677" i="1" s="1"/>
  <c r="AE71" i="1"/>
  <c r="C524" i="1" s="1"/>
  <c r="G524" i="1" s="1"/>
  <c r="D145" i="9"/>
  <c r="D364" i="9"/>
  <c r="BN71" i="1"/>
  <c r="C309" i="9" s="1"/>
  <c r="BM71" i="1"/>
  <c r="C638" i="1" s="1"/>
  <c r="AQ71" i="1"/>
  <c r="H181" i="9" s="1"/>
  <c r="C108" i="9"/>
  <c r="C300" i="9"/>
  <c r="BA71" i="1"/>
  <c r="C546" i="1" s="1"/>
  <c r="G546" i="1" s="1"/>
  <c r="AC71" i="1"/>
  <c r="C694" i="1" s="1"/>
  <c r="CB71" i="1"/>
  <c r="C573" i="1" s="1"/>
  <c r="AD71" i="1"/>
  <c r="C523" i="1" s="1"/>
  <c r="G523" i="1" s="1"/>
  <c r="C332" i="9"/>
  <c r="H172" i="9"/>
  <c r="H300" i="9"/>
  <c r="AJ71" i="1"/>
  <c r="D140" i="9"/>
  <c r="C705" i="1"/>
  <c r="Z71" i="1"/>
  <c r="C691" i="1" s="1"/>
  <c r="H268" i="9"/>
  <c r="BS71" i="1"/>
  <c r="C639" i="1" s="1"/>
  <c r="AI71" i="1"/>
  <c r="C700" i="1" s="1"/>
  <c r="AG71" i="1"/>
  <c r="H71" i="1"/>
  <c r="C501" i="1" s="1"/>
  <c r="G501" i="1" s="1"/>
  <c r="C668" i="10"/>
  <c r="C496" i="10"/>
  <c r="G496" i="10" s="1"/>
  <c r="B496" i="10"/>
  <c r="H509" i="10"/>
  <c r="F509" i="10"/>
  <c r="F511" i="10"/>
  <c r="H511" i="10"/>
  <c r="H534" i="10"/>
  <c r="F534" i="10"/>
  <c r="J816" i="10"/>
  <c r="C433" i="10"/>
  <c r="C441" i="10" s="1"/>
  <c r="CE71" i="10"/>
  <c r="C716" i="10" s="1"/>
  <c r="H526" i="10"/>
  <c r="F526" i="10"/>
  <c r="F528" i="10"/>
  <c r="H528" i="10"/>
  <c r="F500" i="10"/>
  <c r="H500" i="10"/>
  <c r="H502" i="10"/>
  <c r="F502" i="10"/>
  <c r="H498" i="10"/>
  <c r="F498" i="10"/>
  <c r="F499" i="10"/>
  <c r="H499" i="10"/>
  <c r="H525" i="10"/>
  <c r="F525" i="10"/>
  <c r="F527" i="10"/>
  <c r="H527" i="10"/>
  <c r="F532" i="10"/>
  <c r="H532" i="10"/>
  <c r="F550" i="10"/>
  <c r="H550" i="10" s="1"/>
  <c r="H530" i="10"/>
  <c r="F530" i="10"/>
  <c r="F531" i="10"/>
  <c r="H531" i="10"/>
  <c r="H519" i="10"/>
  <c r="F519" i="10"/>
  <c r="F540" i="10"/>
  <c r="H540" i="10"/>
  <c r="H512" i="10"/>
  <c r="F512" i="10"/>
  <c r="H537" i="10"/>
  <c r="F537" i="10"/>
  <c r="F539" i="10"/>
  <c r="H539" i="10"/>
  <c r="F523" i="10"/>
  <c r="H523" i="10"/>
  <c r="H518" i="10"/>
  <c r="F518" i="10"/>
  <c r="H529" i="10"/>
  <c r="F529" i="10"/>
  <c r="H546" i="10"/>
  <c r="F546" i="10"/>
  <c r="F545" i="10"/>
  <c r="H545" i="10"/>
  <c r="H517" i="10"/>
  <c r="F517" i="10"/>
  <c r="F536" i="10"/>
  <c r="H536" i="10"/>
  <c r="H521" i="10"/>
  <c r="F521" i="10"/>
  <c r="H538" i="10"/>
  <c r="F538" i="10"/>
  <c r="F508" i="10"/>
  <c r="H508" i="10"/>
  <c r="F515" i="10"/>
  <c r="H515" i="10"/>
  <c r="H510" i="10"/>
  <c r="F510" i="10"/>
  <c r="F544" i="10"/>
  <c r="H544" i="10"/>
  <c r="H514" i="10"/>
  <c r="F514" i="10"/>
  <c r="H533" i="10"/>
  <c r="F533" i="10"/>
  <c r="F535" i="10"/>
  <c r="H535" i="10"/>
  <c r="H513" i="10"/>
  <c r="F513" i="10"/>
  <c r="H505" i="10"/>
  <c r="F505" i="10"/>
  <c r="F507" i="10"/>
  <c r="H507" i="10"/>
  <c r="F524" i="10"/>
  <c r="H524" i="10"/>
  <c r="F504" i="10"/>
  <c r="H504" i="10"/>
  <c r="F516" i="10"/>
  <c r="H516" i="10"/>
  <c r="H506" i="10"/>
  <c r="F506" i="10"/>
  <c r="H497" i="10"/>
  <c r="F497" i="10"/>
  <c r="H501" i="10"/>
  <c r="F501" i="10"/>
  <c r="C648" i="10"/>
  <c r="M716" i="10" s="1"/>
  <c r="Y816" i="10" s="1"/>
  <c r="C715" i="10"/>
  <c r="D615" i="10"/>
  <c r="F503" i="10"/>
  <c r="H503" i="10"/>
  <c r="H520" i="10"/>
  <c r="F520" i="10"/>
  <c r="H522" i="10"/>
  <c r="F522" i="10"/>
  <c r="CC71" i="1"/>
  <c r="D373" i="9" s="1"/>
  <c r="BB71" i="1"/>
  <c r="E245" i="9" s="1"/>
  <c r="N71" i="1"/>
  <c r="C507" i="1" s="1"/>
  <c r="G507" i="1" s="1"/>
  <c r="E71" i="1"/>
  <c r="C670" i="1" s="1"/>
  <c r="E17" i="9"/>
  <c r="G49" i="9"/>
  <c r="H81" i="9"/>
  <c r="D369" i="9"/>
  <c r="D209" i="9"/>
  <c r="BZ71" i="1"/>
  <c r="H341" i="9" s="1"/>
  <c r="E337" i="9"/>
  <c r="AT71" i="1"/>
  <c r="D213" i="9" s="1"/>
  <c r="I17" i="9"/>
  <c r="C49" i="9"/>
  <c r="I305" i="9"/>
  <c r="BH71" i="1"/>
  <c r="C553" i="1" s="1"/>
  <c r="C273" i="9"/>
  <c r="H49" i="9"/>
  <c r="V71" i="1"/>
  <c r="C515" i="1" s="1"/>
  <c r="G515" i="1" s="1"/>
  <c r="X71" i="1"/>
  <c r="C113" i="9"/>
  <c r="C709" i="1"/>
  <c r="C712" i="1"/>
  <c r="E149" i="9"/>
  <c r="C698" i="1"/>
  <c r="C505" i="1"/>
  <c r="G505" i="1" s="1"/>
  <c r="BP71" i="1"/>
  <c r="C561" i="1" s="1"/>
  <c r="E53" i="9"/>
  <c r="E209" i="9"/>
  <c r="C81" i="9"/>
  <c r="F273" i="9"/>
  <c r="D49" i="9"/>
  <c r="D305" i="9"/>
  <c r="G145" i="9"/>
  <c r="H17" i="9"/>
  <c r="H273" i="9"/>
  <c r="E145" i="9"/>
  <c r="BL71" i="1"/>
  <c r="C557" i="1" s="1"/>
  <c r="H113" i="9"/>
  <c r="I113" i="9"/>
  <c r="C569" i="1"/>
  <c r="C644" i="1"/>
  <c r="C268" i="9"/>
  <c r="BG71" i="1"/>
  <c r="F71" i="1"/>
  <c r="AW71" i="1"/>
  <c r="G268" i="9"/>
  <c r="BK71" i="1"/>
  <c r="G71" i="1"/>
  <c r="C500" i="1" s="1"/>
  <c r="G500" i="1" s="1"/>
  <c r="BV71" i="1"/>
  <c r="D341" i="9" s="1"/>
  <c r="BT71" i="1"/>
  <c r="I309" i="9" s="1"/>
  <c r="U71" i="1"/>
  <c r="G85" i="9" s="1"/>
  <c r="D117" i="9"/>
  <c r="I71" i="1"/>
  <c r="C204" i="9"/>
  <c r="AZ71" i="1"/>
  <c r="C236" i="9"/>
  <c r="D108" i="9"/>
  <c r="AY71" i="1"/>
  <c r="I213" i="9" s="1"/>
  <c r="O71" i="1"/>
  <c r="C508" i="1" s="1"/>
  <c r="G508" i="1" s="1"/>
  <c r="D71" i="1"/>
  <c r="C497" i="1" s="1"/>
  <c r="G497" i="1" s="1"/>
  <c r="AH71" i="1"/>
  <c r="F149" i="9" s="1"/>
  <c r="CE48" i="1"/>
  <c r="C646" i="1"/>
  <c r="I172" i="9"/>
  <c r="C690" i="1"/>
  <c r="F332" i="9"/>
  <c r="J71" i="1"/>
  <c r="C44" i="9"/>
  <c r="D44" i="9"/>
  <c r="K71" i="1"/>
  <c r="H12" i="9"/>
  <c r="E204" i="9"/>
  <c r="G204" i="9"/>
  <c r="E213" i="9"/>
  <c r="H140" i="9"/>
  <c r="AF71" i="1"/>
  <c r="C525" i="1" s="1"/>
  <c r="G525" i="1" s="1"/>
  <c r="C571" i="1"/>
  <c r="C533" i="1"/>
  <c r="G533" i="1" s="1"/>
  <c r="C526" i="1"/>
  <c r="G526" i="1" s="1"/>
  <c r="C537" i="1"/>
  <c r="G537" i="1" s="1"/>
  <c r="BQ71" i="1"/>
  <c r="C562" i="1" s="1"/>
  <c r="I44" i="9"/>
  <c r="P71" i="1"/>
  <c r="AK71" i="1"/>
  <c r="Q71" i="1"/>
  <c r="C76" i="9"/>
  <c r="E268" i="9"/>
  <c r="C149" i="9"/>
  <c r="C12" i="9"/>
  <c r="CE62" i="1"/>
  <c r="C71" i="1"/>
  <c r="C683" i="1"/>
  <c r="C521" i="1"/>
  <c r="G521" i="1" s="1"/>
  <c r="C693" i="1"/>
  <c r="G117" i="9"/>
  <c r="C341" i="9"/>
  <c r="H149" i="9"/>
  <c r="C701" i="1"/>
  <c r="C529" i="1"/>
  <c r="G529" i="1" s="1"/>
  <c r="G245" i="9"/>
  <c r="C624" i="1"/>
  <c r="C549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09" i="9"/>
  <c r="C560" i="1"/>
  <c r="H209" i="9"/>
  <c r="D337" i="9"/>
  <c r="F81" i="9"/>
  <c r="I209" i="9"/>
  <c r="I241" i="9"/>
  <c r="I378" i="9"/>
  <c r="K612" i="1"/>
  <c r="C465" i="1"/>
  <c r="C520" i="1"/>
  <c r="G520" i="1" s="1"/>
  <c r="C692" i="1"/>
  <c r="F117" i="9"/>
  <c r="H213" i="9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H53" i="9"/>
  <c r="C563" i="1"/>
  <c r="G309" i="9"/>
  <c r="C626" i="1"/>
  <c r="C547" i="1"/>
  <c r="F516" i="1"/>
  <c r="H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C568" i="1"/>
  <c r="C643" i="1"/>
  <c r="E341" i="9"/>
  <c r="C506" i="1"/>
  <c r="G506" i="1" s="1"/>
  <c r="F53" i="9"/>
  <c r="C678" i="1"/>
  <c r="G53" i="9"/>
  <c r="I117" i="9"/>
  <c r="I369" i="9" l="1"/>
  <c r="C433" i="1"/>
  <c r="C543" i="1"/>
  <c r="C566" i="1"/>
  <c r="C511" i="1"/>
  <c r="G511" i="1" s="1"/>
  <c r="AL71" i="1"/>
  <c r="C550" i="1"/>
  <c r="G550" i="1" s="1"/>
  <c r="F177" i="9"/>
  <c r="AO71" i="1"/>
  <c r="CA71" i="1"/>
  <c r="BI71" i="1"/>
  <c r="CE52" i="1"/>
  <c r="H245" i="9"/>
  <c r="G177" i="9"/>
  <c r="W71" i="1"/>
  <c r="AS71" i="1"/>
  <c r="C710" i="1" s="1"/>
  <c r="C679" i="1"/>
  <c r="S71" i="1"/>
  <c r="C684" i="1" s="1"/>
  <c r="AV71" i="1"/>
  <c r="F213" i="9" s="1"/>
  <c r="D277" i="9"/>
  <c r="D181" i="9"/>
  <c r="H21" i="9"/>
  <c r="C559" i="1"/>
  <c r="C532" i="1"/>
  <c r="G532" i="1" s="1"/>
  <c r="C629" i="1"/>
  <c r="G149" i="9"/>
  <c r="G341" i="9"/>
  <c r="C574" i="1"/>
  <c r="C645" i="1"/>
  <c r="C633" i="1"/>
  <c r="C539" i="1"/>
  <c r="G539" i="1" s="1"/>
  <c r="C551" i="1"/>
  <c r="C548" i="1"/>
  <c r="C564" i="1"/>
  <c r="C619" i="1"/>
  <c r="C522" i="1"/>
  <c r="G522" i="1" s="1"/>
  <c r="H524" i="1"/>
  <c r="C513" i="1"/>
  <c r="G513" i="1" s="1"/>
  <c r="C673" i="1"/>
  <c r="C696" i="1"/>
  <c r="C685" i="1"/>
  <c r="C632" i="1"/>
  <c r="H85" i="9"/>
  <c r="C519" i="1"/>
  <c r="G519" i="1" s="1"/>
  <c r="C687" i="1"/>
  <c r="C536" i="1"/>
  <c r="G536" i="1" s="1"/>
  <c r="C528" i="1"/>
  <c r="G528" i="1" s="1"/>
  <c r="E117" i="9"/>
  <c r="C695" i="1"/>
  <c r="C708" i="1"/>
  <c r="C373" i="9"/>
  <c r="C630" i="1"/>
  <c r="C558" i="1"/>
  <c r="C622" i="1"/>
  <c r="D245" i="9"/>
  <c r="I277" i="9"/>
  <c r="C707" i="1"/>
  <c r="C711" i="1"/>
  <c r="E21" i="9"/>
  <c r="H117" i="9"/>
  <c r="H309" i="9"/>
  <c r="G181" i="9"/>
  <c r="C642" i="1"/>
  <c r="C620" i="1"/>
  <c r="H277" i="9"/>
  <c r="D713" i="10"/>
  <c r="D710" i="10"/>
  <c r="D706" i="10"/>
  <c r="D702" i="10"/>
  <c r="D698" i="10"/>
  <c r="D694" i="10"/>
  <c r="D690" i="10"/>
  <c r="D716" i="10"/>
  <c r="D711" i="10"/>
  <c r="D701" i="10"/>
  <c r="D700" i="10"/>
  <c r="D699" i="10"/>
  <c r="D684" i="10"/>
  <c r="D680" i="10"/>
  <c r="D676" i="10"/>
  <c r="D672" i="10"/>
  <c r="D668" i="10"/>
  <c r="D705" i="10"/>
  <c r="D704" i="10"/>
  <c r="D703" i="10"/>
  <c r="D689" i="10"/>
  <c r="D688" i="10"/>
  <c r="D687" i="10"/>
  <c r="D693" i="10"/>
  <c r="D692" i="10"/>
  <c r="D691" i="10"/>
  <c r="D679" i="10"/>
  <c r="D678" i="10"/>
  <c r="D677" i="10"/>
  <c r="D646" i="10"/>
  <c r="D712" i="10"/>
  <c r="D675" i="10"/>
  <c r="D674" i="10"/>
  <c r="D673" i="10"/>
  <c r="D644" i="10"/>
  <c r="D642" i="10"/>
  <c r="D640" i="10"/>
  <c r="D709" i="10"/>
  <c r="D708" i="10"/>
  <c r="D707" i="10"/>
  <c r="D686" i="10"/>
  <c r="D697" i="10"/>
  <c r="D696" i="10"/>
  <c r="D695" i="10"/>
  <c r="D685" i="10"/>
  <c r="D683" i="10"/>
  <c r="D682" i="10"/>
  <c r="D681" i="10"/>
  <c r="D643" i="10"/>
  <c r="D641" i="10"/>
  <c r="D639" i="10"/>
  <c r="D671" i="10"/>
  <c r="D669" i="10"/>
  <c r="D647" i="10"/>
  <c r="D637" i="10"/>
  <c r="D627" i="10"/>
  <c r="D635" i="10"/>
  <c r="D634" i="10"/>
  <c r="D629" i="10"/>
  <c r="D626" i="10"/>
  <c r="D623" i="10"/>
  <c r="D621" i="10"/>
  <c r="D619" i="10"/>
  <c r="D617" i="10"/>
  <c r="D670" i="10"/>
  <c r="D638" i="10"/>
  <c r="D636" i="10"/>
  <c r="D633" i="10"/>
  <c r="D632" i="10"/>
  <c r="D631" i="10"/>
  <c r="D630" i="10"/>
  <c r="D625" i="10"/>
  <c r="D624" i="10"/>
  <c r="D645" i="10"/>
  <c r="D628" i="10"/>
  <c r="D622" i="10"/>
  <c r="D620" i="10"/>
  <c r="D618" i="10"/>
  <c r="D616" i="10"/>
  <c r="F496" i="10"/>
  <c r="H496" i="10"/>
  <c r="C498" i="1"/>
  <c r="G498" i="1" s="1"/>
  <c r="C512" i="1"/>
  <c r="G512" i="1" s="1"/>
  <c r="D149" i="9"/>
  <c r="C517" i="1"/>
  <c r="G517" i="1" s="1"/>
  <c r="C117" i="9"/>
  <c r="C689" i="1"/>
  <c r="G21" i="9"/>
  <c r="C636" i="1"/>
  <c r="C623" i="1"/>
  <c r="C617" i="1"/>
  <c r="C555" i="1"/>
  <c r="C672" i="1"/>
  <c r="D21" i="9"/>
  <c r="C669" i="1"/>
  <c r="C565" i="1"/>
  <c r="C699" i="1"/>
  <c r="C680" i="1"/>
  <c r="C637" i="1"/>
  <c r="E309" i="9"/>
  <c r="C527" i="1"/>
  <c r="G527" i="1" s="1"/>
  <c r="C621" i="1"/>
  <c r="C697" i="1"/>
  <c r="C544" i="1"/>
  <c r="H498" i="1"/>
  <c r="C686" i="1"/>
  <c r="C640" i="1"/>
  <c r="F309" i="9"/>
  <c r="E85" i="9"/>
  <c r="C514" i="1"/>
  <c r="G514" i="1" s="1"/>
  <c r="C510" i="1"/>
  <c r="G510" i="1" s="1"/>
  <c r="C682" i="1"/>
  <c r="C85" i="9"/>
  <c r="C556" i="1"/>
  <c r="G277" i="9"/>
  <c r="C635" i="1"/>
  <c r="C277" i="9"/>
  <c r="C552" i="1"/>
  <c r="C618" i="1"/>
  <c r="C625" i="1"/>
  <c r="C541" i="1"/>
  <c r="C530" i="1"/>
  <c r="G530" i="1" s="1"/>
  <c r="C702" i="1"/>
  <c r="I149" i="9"/>
  <c r="C502" i="1"/>
  <c r="G502" i="1" s="1"/>
  <c r="I21" i="9"/>
  <c r="C674" i="1"/>
  <c r="C567" i="1"/>
  <c r="D53" i="9"/>
  <c r="C504" i="1"/>
  <c r="G504" i="1" s="1"/>
  <c r="C676" i="1"/>
  <c r="C538" i="1"/>
  <c r="G538" i="1" s="1"/>
  <c r="F21" i="9"/>
  <c r="C499" i="1"/>
  <c r="G499" i="1" s="1"/>
  <c r="C671" i="1"/>
  <c r="I53" i="9"/>
  <c r="C681" i="1"/>
  <c r="C509" i="1"/>
  <c r="G509" i="1" s="1"/>
  <c r="C503" i="1"/>
  <c r="G503" i="1" s="1"/>
  <c r="C53" i="9"/>
  <c r="C675" i="1"/>
  <c r="C628" i="1"/>
  <c r="C545" i="1"/>
  <c r="G545" i="1" s="1"/>
  <c r="C245" i="9"/>
  <c r="C542" i="1"/>
  <c r="G213" i="9"/>
  <c r="C631" i="1"/>
  <c r="H511" i="1"/>
  <c r="D615" i="1"/>
  <c r="C496" i="1"/>
  <c r="G496" i="1" s="1"/>
  <c r="C668" i="1"/>
  <c r="C21" i="9"/>
  <c r="H515" i="1"/>
  <c r="I364" i="9"/>
  <c r="C428" i="1"/>
  <c r="C441" i="1" s="1"/>
  <c r="CE71" i="1"/>
  <c r="F522" i="1"/>
  <c r="H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H526" i="1"/>
  <c r="F503" i="1"/>
  <c r="H503" i="1"/>
  <c r="F508" i="1"/>
  <c r="H508" i="1" s="1"/>
  <c r="F514" i="1"/>
  <c r="H507" i="1"/>
  <c r="F507" i="1"/>
  <c r="H518" i="1"/>
  <c r="F518" i="1"/>
  <c r="H546" i="1"/>
  <c r="F546" i="1"/>
  <c r="F506" i="1"/>
  <c r="H506" i="1"/>
  <c r="H500" i="1"/>
  <c r="F500" i="1"/>
  <c r="F509" i="1"/>
  <c r="C213" i="9" l="1"/>
  <c r="C688" i="1"/>
  <c r="C516" i="1"/>
  <c r="G516" i="1" s="1"/>
  <c r="I85" i="9"/>
  <c r="C703" i="1"/>
  <c r="C181" i="9"/>
  <c r="C531" i="1"/>
  <c r="G531" i="1" s="1"/>
  <c r="F181" i="9"/>
  <c r="C534" i="1"/>
  <c r="G534" i="1" s="1"/>
  <c r="C706" i="1"/>
  <c r="C713" i="1"/>
  <c r="H550" i="1"/>
  <c r="C634" i="1"/>
  <c r="C715" i="1" s="1"/>
  <c r="E277" i="9"/>
  <c r="C554" i="1"/>
  <c r="H514" i="1"/>
  <c r="C647" i="1"/>
  <c r="C572" i="1"/>
  <c r="I341" i="9"/>
  <c r="H512" i="1"/>
  <c r="D715" i="10"/>
  <c r="E623" i="10"/>
  <c r="E612" i="10"/>
  <c r="H509" i="1"/>
  <c r="C648" i="1"/>
  <c r="M716" i="1" s="1"/>
  <c r="G544" i="1"/>
  <c r="H544" i="1" s="1"/>
  <c r="H530" i="1"/>
  <c r="H510" i="1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34" i="1"/>
  <c r="D691" i="1"/>
  <c r="D673" i="1"/>
  <c r="D677" i="1"/>
  <c r="D689" i="1"/>
  <c r="D67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69" i="1"/>
  <c r="D703" i="1"/>
  <c r="D627" i="1"/>
  <c r="D621" i="1"/>
  <c r="D701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8" i="1"/>
  <c r="D670" i="1"/>
  <c r="D640" i="1"/>
  <c r="D712" i="1"/>
  <c r="D696" i="1"/>
  <c r="H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6" i="10" l="1"/>
  <c r="E711" i="10"/>
  <c r="E707" i="10"/>
  <c r="E703" i="10"/>
  <c r="E699" i="10"/>
  <c r="E695" i="10"/>
  <c r="E691" i="10"/>
  <c r="E687" i="10"/>
  <c r="E713" i="10"/>
  <c r="E712" i="10"/>
  <c r="E710" i="10"/>
  <c r="E698" i="10"/>
  <c r="E697" i="10"/>
  <c r="E696" i="10"/>
  <c r="E685" i="10"/>
  <c r="E681" i="10"/>
  <c r="E677" i="10"/>
  <c r="E673" i="10"/>
  <c r="E669" i="10"/>
  <c r="E702" i="10"/>
  <c r="E701" i="10"/>
  <c r="E700" i="10"/>
  <c r="E684" i="10"/>
  <c r="E690" i="10"/>
  <c r="E689" i="10"/>
  <c r="E688" i="10"/>
  <c r="E676" i="10"/>
  <c r="E675" i="10"/>
  <c r="E674" i="10"/>
  <c r="E644" i="10"/>
  <c r="E642" i="10"/>
  <c r="E640" i="10"/>
  <c r="E709" i="10"/>
  <c r="E708" i="10"/>
  <c r="E686" i="10"/>
  <c r="E672" i="10"/>
  <c r="E671" i="10"/>
  <c r="E670" i="10"/>
  <c r="E647" i="10"/>
  <c r="E645" i="10"/>
  <c r="E638" i="10"/>
  <c r="E637" i="10"/>
  <c r="E636" i="10"/>
  <c r="E706" i="10"/>
  <c r="E705" i="10"/>
  <c r="E704" i="10"/>
  <c r="E694" i="10"/>
  <c r="E693" i="10"/>
  <c r="E692" i="10"/>
  <c r="E680" i="10"/>
  <c r="E679" i="10"/>
  <c r="E678" i="10"/>
  <c r="E646" i="10"/>
  <c r="E639" i="10"/>
  <c r="E635" i="10"/>
  <c r="E634" i="10"/>
  <c r="E629" i="10"/>
  <c r="E626" i="10"/>
  <c r="E682" i="10"/>
  <c r="E641" i="10"/>
  <c r="E633" i="10"/>
  <c r="E632" i="10"/>
  <c r="E631" i="10"/>
  <c r="E630" i="10"/>
  <c r="E625" i="10"/>
  <c r="E624" i="10"/>
  <c r="E668" i="10"/>
  <c r="E643" i="10"/>
  <c r="E628" i="10"/>
  <c r="E683" i="10"/>
  <c r="E627" i="10"/>
  <c r="E623" i="1"/>
  <c r="E716" i="1" s="1"/>
  <c r="E612" i="1"/>
  <c r="D715" i="1"/>
  <c r="E635" i="1" l="1"/>
  <c r="E696" i="1"/>
  <c r="E692" i="1"/>
  <c r="E711" i="1"/>
  <c r="E693" i="1"/>
  <c r="E713" i="1"/>
  <c r="E694" i="1"/>
  <c r="E675" i="1"/>
  <c r="E677" i="1"/>
  <c r="E673" i="1"/>
  <c r="E688" i="1"/>
  <c r="E647" i="1"/>
  <c r="E670" i="1"/>
  <c r="E715" i="10"/>
  <c r="F624" i="10"/>
  <c r="E691" i="1"/>
  <c r="E629" i="1"/>
  <c r="E641" i="1"/>
  <c r="E626" i="1"/>
  <c r="E639" i="1"/>
  <c r="E631" i="1"/>
  <c r="E633" i="1"/>
  <c r="E640" i="1"/>
  <c r="E712" i="1"/>
  <c r="E668" i="1"/>
  <c r="E703" i="1"/>
  <c r="E681" i="1"/>
  <c r="E695" i="1"/>
  <c r="E679" i="1"/>
  <c r="E683" i="1"/>
  <c r="E698" i="1"/>
  <c r="E705" i="1"/>
  <c r="E669" i="1"/>
  <c r="E709" i="1"/>
  <c r="E680" i="1"/>
  <c r="E678" i="1"/>
  <c r="E630" i="1"/>
  <c r="E646" i="1"/>
  <c r="E706" i="1"/>
  <c r="E674" i="1"/>
  <c r="E634" i="1"/>
  <c r="E690" i="1"/>
  <c r="E707" i="1"/>
  <c r="E645" i="1"/>
  <c r="E637" i="1"/>
  <c r="E699" i="1"/>
  <c r="E672" i="1"/>
  <c r="E644" i="1"/>
  <c r="E625" i="1"/>
  <c r="E643" i="1"/>
  <c r="E676" i="1"/>
  <c r="E704" i="1"/>
  <c r="E638" i="1"/>
  <c r="E685" i="1"/>
  <c r="E682" i="1"/>
  <c r="E708" i="1"/>
  <c r="E684" i="1"/>
  <c r="E627" i="1"/>
  <c r="E701" i="1"/>
  <c r="E697" i="1"/>
  <c r="E700" i="1"/>
  <c r="E689" i="1"/>
  <c r="E686" i="1"/>
  <c r="E628" i="1"/>
  <c r="E702" i="1"/>
  <c r="E687" i="1"/>
  <c r="E671" i="1"/>
  <c r="E710" i="1"/>
  <c r="E636" i="1"/>
  <c r="E632" i="1"/>
  <c r="E642" i="1"/>
  <c r="E624" i="1"/>
  <c r="F716" i="10" l="1"/>
  <c r="F713" i="10"/>
  <c r="F712" i="10"/>
  <c r="F708" i="10"/>
  <c r="F704" i="10"/>
  <c r="F700" i="10"/>
  <c r="F696" i="10"/>
  <c r="F692" i="10"/>
  <c r="F688" i="10"/>
  <c r="F709" i="10"/>
  <c r="F695" i="10"/>
  <c r="F694" i="10"/>
  <c r="F693" i="10"/>
  <c r="F686" i="10"/>
  <c r="F682" i="10"/>
  <c r="F678" i="10"/>
  <c r="F674" i="10"/>
  <c r="F670" i="10"/>
  <c r="F647" i="10"/>
  <c r="F646" i="10"/>
  <c r="F645" i="10"/>
  <c r="F710" i="10"/>
  <c r="F699" i="10"/>
  <c r="F698" i="10"/>
  <c r="F697" i="10"/>
  <c r="F685" i="10"/>
  <c r="F711" i="10"/>
  <c r="F687" i="10"/>
  <c r="F684" i="10"/>
  <c r="F673" i="10"/>
  <c r="F672" i="10"/>
  <c r="F671" i="10"/>
  <c r="F638" i="10"/>
  <c r="F637" i="10"/>
  <c r="F636" i="10"/>
  <c r="F635" i="10"/>
  <c r="F634" i="10"/>
  <c r="F707" i="10"/>
  <c r="F706" i="10"/>
  <c r="F705" i="10"/>
  <c r="F683" i="10"/>
  <c r="F669" i="10"/>
  <c r="F668" i="10"/>
  <c r="F643" i="10"/>
  <c r="F641" i="10"/>
  <c r="F639" i="10"/>
  <c r="F703" i="10"/>
  <c r="F702" i="10"/>
  <c r="F701" i="10"/>
  <c r="F691" i="10"/>
  <c r="F690" i="10"/>
  <c r="F689" i="10"/>
  <c r="F677" i="10"/>
  <c r="F676" i="10"/>
  <c r="F675" i="10"/>
  <c r="F644" i="10"/>
  <c r="F642" i="10"/>
  <c r="F640" i="10"/>
  <c r="F633" i="10"/>
  <c r="F632" i="10"/>
  <c r="F631" i="10"/>
  <c r="F630" i="10"/>
  <c r="F625" i="10"/>
  <c r="F680" i="10"/>
  <c r="F628" i="10"/>
  <c r="F627" i="10"/>
  <c r="F681" i="10"/>
  <c r="F679" i="10"/>
  <c r="F629" i="10"/>
  <c r="F626" i="10"/>
  <c r="E715" i="1"/>
  <c r="F624" i="1"/>
  <c r="F715" i="10" l="1"/>
  <c r="G625" i="10"/>
  <c r="F629" i="1"/>
  <c r="F705" i="1"/>
  <c r="F690" i="1"/>
  <c r="F625" i="1"/>
  <c r="F679" i="1"/>
  <c r="F668" i="1"/>
  <c r="F683" i="1"/>
  <c r="F645" i="1"/>
  <c r="F682" i="1"/>
  <c r="F678" i="1"/>
  <c r="F639" i="1"/>
  <c r="F647" i="1"/>
  <c r="F675" i="1"/>
  <c r="F632" i="1"/>
  <c r="F712" i="1"/>
  <c r="F696" i="1"/>
  <c r="F716" i="1"/>
  <c r="F671" i="1"/>
  <c r="F692" i="1"/>
  <c r="F676" i="1"/>
  <c r="F685" i="1"/>
  <c r="F699" i="1"/>
  <c r="F710" i="1"/>
  <c r="F701" i="1"/>
  <c r="F706" i="1"/>
  <c r="F631" i="1"/>
  <c r="F702" i="1"/>
  <c r="F627" i="1"/>
  <c r="F646" i="1"/>
  <c r="F707" i="1"/>
  <c r="F633" i="1"/>
  <c r="F711" i="1"/>
  <c r="F635" i="1"/>
  <c r="F637" i="1"/>
  <c r="F691" i="1"/>
  <c r="F698" i="1"/>
  <c r="F695" i="1"/>
  <c r="F684" i="1"/>
  <c r="F688" i="1"/>
  <c r="F670" i="1"/>
  <c r="F640" i="1"/>
  <c r="F638" i="1"/>
  <c r="F636" i="1"/>
  <c r="F643" i="1"/>
  <c r="F669" i="1"/>
  <c r="F709" i="1"/>
  <c r="F644" i="1"/>
  <c r="F628" i="1"/>
  <c r="F677" i="1"/>
  <c r="F687" i="1"/>
  <c r="F672" i="1"/>
  <c r="F641" i="1"/>
  <c r="F713" i="1"/>
  <c r="F703" i="1"/>
  <c r="F674" i="1"/>
  <c r="F673" i="1"/>
  <c r="F704" i="1"/>
  <c r="F680" i="1"/>
  <c r="F626" i="1"/>
  <c r="F708" i="1"/>
  <c r="F681" i="1"/>
  <c r="F700" i="1"/>
  <c r="F697" i="1"/>
  <c r="F634" i="1"/>
  <c r="F689" i="1"/>
  <c r="F642" i="1"/>
  <c r="F686" i="1"/>
  <c r="F693" i="1"/>
  <c r="F694" i="1"/>
  <c r="F630" i="1"/>
  <c r="G712" i="10" l="1"/>
  <c r="G709" i="10"/>
  <c r="G705" i="10"/>
  <c r="G701" i="10"/>
  <c r="G697" i="10"/>
  <c r="G693" i="10"/>
  <c r="G689" i="10"/>
  <c r="G710" i="10"/>
  <c r="G716" i="10"/>
  <c r="G713" i="10"/>
  <c r="G708" i="10"/>
  <c r="G707" i="10"/>
  <c r="G706" i="10"/>
  <c r="G692" i="10"/>
  <c r="G691" i="10"/>
  <c r="G690" i="10"/>
  <c r="G683" i="10"/>
  <c r="G679" i="10"/>
  <c r="G675" i="10"/>
  <c r="G671" i="10"/>
  <c r="G644" i="10"/>
  <c r="G643" i="10"/>
  <c r="G642" i="10"/>
  <c r="G641" i="10"/>
  <c r="G640" i="10"/>
  <c r="G639" i="10"/>
  <c r="G696" i="10"/>
  <c r="G695" i="10"/>
  <c r="G694" i="10"/>
  <c r="G686" i="10"/>
  <c r="G670" i="10"/>
  <c r="G669" i="10"/>
  <c r="G668" i="10"/>
  <c r="G647" i="10"/>
  <c r="G645" i="10"/>
  <c r="G704" i="10"/>
  <c r="G703" i="10"/>
  <c r="G702" i="10"/>
  <c r="G682" i="10"/>
  <c r="G681" i="10"/>
  <c r="G680" i="10"/>
  <c r="G700" i="10"/>
  <c r="G699" i="10"/>
  <c r="G698" i="10"/>
  <c r="G711" i="10"/>
  <c r="G688" i="10"/>
  <c r="G687" i="10"/>
  <c r="G684" i="10"/>
  <c r="G674" i="10"/>
  <c r="G673" i="10"/>
  <c r="G672" i="10"/>
  <c r="G638" i="10"/>
  <c r="G637" i="10"/>
  <c r="G636" i="10"/>
  <c r="G635" i="10"/>
  <c r="G634" i="10"/>
  <c r="G633" i="10"/>
  <c r="G685" i="10"/>
  <c r="G628" i="10"/>
  <c r="G678" i="10"/>
  <c r="G676" i="10"/>
  <c r="G646" i="10"/>
  <c r="G627" i="10"/>
  <c r="G629" i="10"/>
  <c r="G626" i="10"/>
  <c r="G677" i="10"/>
  <c r="G632" i="10"/>
  <c r="G631" i="10"/>
  <c r="G630" i="10"/>
  <c r="F715" i="1"/>
  <c r="G625" i="1"/>
  <c r="H628" i="10" l="1"/>
  <c r="G715" i="10"/>
  <c r="G680" i="1"/>
  <c r="G698" i="1"/>
  <c r="G703" i="1"/>
  <c r="G627" i="1"/>
  <c r="G684" i="1"/>
  <c r="G678" i="1"/>
  <c r="G716" i="1"/>
  <c r="G697" i="1"/>
  <c r="G707" i="1"/>
  <c r="G709" i="1"/>
  <c r="G687" i="1"/>
  <c r="G682" i="1"/>
  <c r="G672" i="1"/>
  <c r="G695" i="1"/>
  <c r="G710" i="1"/>
  <c r="G702" i="1"/>
  <c r="G646" i="1"/>
  <c r="G642" i="1"/>
  <c r="G630" i="1"/>
  <c r="G673" i="1"/>
  <c r="G677" i="1"/>
  <c r="G668" i="1"/>
  <c r="G704" i="1"/>
  <c r="G713" i="1"/>
  <c r="G641" i="1"/>
  <c r="G628" i="1"/>
  <c r="G696" i="1"/>
  <c r="G705" i="1"/>
  <c r="G671" i="1"/>
  <c r="G681" i="1"/>
  <c r="G689" i="1"/>
  <c r="G690" i="1"/>
  <c r="G644" i="1"/>
  <c r="G711" i="1"/>
  <c r="G712" i="1"/>
  <c r="G691" i="1"/>
  <c r="G683" i="1"/>
  <c r="G635" i="1"/>
  <c r="G708" i="1"/>
  <c r="G632" i="1"/>
  <c r="G629" i="1"/>
  <c r="G640" i="1"/>
  <c r="G645" i="1"/>
  <c r="G670" i="1"/>
  <c r="G647" i="1"/>
  <c r="G643" i="1"/>
  <c r="G676" i="1"/>
  <c r="G694" i="1"/>
  <c r="G636" i="1"/>
  <c r="G631" i="1"/>
  <c r="G675" i="1"/>
  <c r="G633" i="1"/>
  <c r="G639" i="1"/>
  <c r="G638" i="1"/>
  <c r="G706" i="1"/>
  <c r="G692" i="1"/>
  <c r="G699" i="1"/>
  <c r="G669" i="1"/>
  <c r="G679" i="1"/>
  <c r="G637" i="1"/>
  <c r="G686" i="1"/>
  <c r="G626" i="1"/>
  <c r="G693" i="1"/>
  <c r="G685" i="1"/>
  <c r="G700" i="1"/>
  <c r="G634" i="1"/>
  <c r="G701" i="1"/>
  <c r="G674" i="1"/>
  <c r="G688" i="1"/>
  <c r="H713" i="10" l="1"/>
  <c r="H710" i="10"/>
  <c r="H706" i="10"/>
  <c r="H702" i="10"/>
  <c r="H698" i="10"/>
  <c r="H694" i="10"/>
  <c r="H690" i="10"/>
  <c r="H711" i="10"/>
  <c r="H712" i="10"/>
  <c r="H709" i="10"/>
  <c r="H705" i="10"/>
  <c r="H704" i="10"/>
  <c r="H703" i="10"/>
  <c r="H689" i="10"/>
  <c r="H688" i="10"/>
  <c r="H687" i="10"/>
  <c r="H684" i="10"/>
  <c r="H680" i="10"/>
  <c r="H676" i="10"/>
  <c r="H672" i="10"/>
  <c r="H668" i="10"/>
  <c r="H716" i="10"/>
  <c r="H708" i="10"/>
  <c r="H707" i="10"/>
  <c r="H693" i="10"/>
  <c r="H692" i="10"/>
  <c r="H691" i="10"/>
  <c r="H683" i="10"/>
  <c r="H686" i="10"/>
  <c r="H682" i="10"/>
  <c r="H681" i="10"/>
  <c r="H643" i="10"/>
  <c r="H641" i="10"/>
  <c r="H639" i="10"/>
  <c r="H701" i="10"/>
  <c r="H700" i="10"/>
  <c r="H699" i="10"/>
  <c r="H685" i="10"/>
  <c r="H679" i="10"/>
  <c r="H678" i="10"/>
  <c r="H677" i="10"/>
  <c r="H646" i="10"/>
  <c r="H697" i="10"/>
  <c r="H696" i="10"/>
  <c r="H695" i="10"/>
  <c r="H671" i="10"/>
  <c r="H670" i="10"/>
  <c r="H669" i="10"/>
  <c r="H647" i="10"/>
  <c r="H645" i="10"/>
  <c r="H644" i="10"/>
  <c r="H674" i="10"/>
  <c r="H638" i="10"/>
  <c r="H636" i="10"/>
  <c r="H629" i="10"/>
  <c r="H640" i="10"/>
  <c r="H632" i="10"/>
  <c r="H631" i="10"/>
  <c r="H630" i="10"/>
  <c r="H675" i="10"/>
  <c r="H673" i="10"/>
  <c r="H642" i="10"/>
  <c r="H637" i="10"/>
  <c r="H635" i="10"/>
  <c r="H634" i="10"/>
  <c r="H633" i="10"/>
  <c r="G715" i="1"/>
  <c r="H628" i="1"/>
  <c r="H715" i="10" l="1"/>
  <c r="I629" i="10"/>
  <c r="H712" i="1"/>
  <c r="H707" i="1"/>
  <c r="H685" i="1"/>
  <c r="H689" i="1"/>
  <c r="H701" i="1"/>
  <c r="H629" i="1"/>
  <c r="H635" i="1"/>
  <c r="H643" i="1"/>
  <c r="H631" i="1"/>
  <c r="H688" i="1"/>
  <c r="H679" i="1"/>
  <c r="H668" i="1"/>
  <c r="H672" i="1"/>
  <c r="H674" i="1"/>
  <c r="H630" i="1"/>
  <c r="H692" i="1"/>
  <c r="H706" i="1"/>
  <c r="H683" i="1"/>
  <c r="H680" i="1"/>
  <c r="H647" i="1"/>
  <c r="H638" i="1"/>
  <c r="H705" i="1"/>
  <c r="H637" i="1"/>
  <c r="H644" i="1"/>
  <c r="H645" i="1"/>
  <c r="H702" i="1"/>
  <c r="H677" i="1"/>
  <c r="H703" i="1"/>
  <c r="H676" i="1"/>
  <c r="H671" i="1"/>
  <c r="H687" i="1"/>
  <c r="H642" i="1"/>
  <c r="H693" i="1"/>
  <c r="H700" i="1"/>
  <c r="H633" i="1"/>
  <c r="H682" i="1"/>
  <c r="H690" i="1"/>
  <c r="H709" i="1"/>
  <c r="H641" i="1"/>
  <c r="H686" i="1"/>
  <c r="H697" i="1"/>
  <c r="H681" i="1"/>
  <c r="H634" i="1"/>
  <c r="H695" i="1"/>
  <c r="H639" i="1"/>
  <c r="H632" i="1"/>
  <c r="H710" i="1"/>
  <c r="H640" i="1"/>
  <c r="H636" i="1"/>
  <c r="H684" i="1"/>
  <c r="H704" i="1"/>
  <c r="H696" i="1"/>
  <c r="H669" i="1"/>
  <c r="H691" i="1"/>
  <c r="H670" i="1"/>
  <c r="H713" i="1"/>
  <c r="H716" i="1"/>
  <c r="H673" i="1"/>
  <c r="H698" i="1"/>
  <c r="H678" i="1"/>
  <c r="H694" i="1"/>
  <c r="H699" i="1"/>
  <c r="H711" i="1"/>
  <c r="H708" i="1"/>
  <c r="H675" i="1"/>
  <c r="H646" i="1"/>
  <c r="I711" i="10" l="1"/>
  <c r="I707" i="10"/>
  <c r="I703" i="10"/>
  <c r="I699" i="10"/>
  <c r="I695" i="10"/>
  <c r="I691" i="10"/>
  <c r="I687" i="10"/>
  <c r="I716" i="10"/>
  <c r="I702" i="10"/>
  <c r="I701" i="10"/>
  <c r="I700" i="10"/>
  <c r="I685" i="10"/>
  <c r="I681" i="10"/>
  <c r="I677" i="10"/>
  <c r="I673" i="10"/>
  <c r="I669" i="10"/>
  <c r="I713" i="10"/>
  <c r="I712" i="10"/>
  <c r="I709" i="10"/>
  <c r="I706" i="10"/>
  <c r="I705" i="10"/>
  <c r="I704" i="10"/>
  <c r="I690" i="10"/>
  <c r="I689" i="10"/>
  <c r="I688" i="10"/>
  <c r="I684" i="10"/>
  <c r="I708" i="10"/>
  <c r="I683" i="10"/>
  <c r="I680" i="10"/>
  <c r="I679" i="10"/>
  <c r="I678" i="10"/>
  <c r="I646" i="10"/>
  <c r="I698" i="10"/>
  <c r="I697" i="10"/>
  <c r="I696" i="10"/>
  <c r="I676" i="10"/>
  <c r="I675" i="10"/>
  <c r="I674" i="10"/>
  <c r="I644" i="10"/>
  <c r="I642" i="10"/>
  <c r="I640" i="10"/>
  <c r="I638" i="10"/>
  <c r="I637" i="10"/>
  <c r="I636" i="10"/>
  <c r="I635" i="10"/>
  <c r="I710" i="10"/>
  <c r="I694" i="10"/>
  <c r="I693" i="10"/>
  <c r="I692" i="10"/>
  <c r="I686" i="10"/>
  <c r="I682" i="10"/>
  <c r="I668" i="10"/>
  <c r="I643" i="10"/>
  <c r="I641" i="10"/>
  <c r="I639" i="10"/>
  <c r="I672" i="10"/>
  <c r="I670" i="10"/>
  <c r="I632" i="10"/>
  <c r="I631" i="10"/>
  <c r="I630" i="10"/>
  <c r="I645" i="10"/>
  <c r="I634" i="10"/>
  <c r="I633" i="10"/>
  <c r="I671" i="10"/>
  <c r="I647" i="10"/>
  <c r="H715" i="1"/>
  <c r="I629" i="1"/>
  <c r="I715" i="10" l="1"/>
  <c r="J630" i="10"/>
  <c r="I703" i="1"/>
  <c r="I687" i="1"/>
  <c r="I696" i="1"/>
  <c r="I680" i="1"/>
  <c r="I713" i="1"/>
  <c r="I678" i="1"/>
  <c r="I669" i="1"/>
  <c r="I674" i="1"/>
  <c r="I641" i="1"/>
  <c r="I702" i="1"/>
  <c r="I672" i="1"/>
  <c r="I647" i="1"/>
  <c r="I700" i="1"/>
  <c r="I698" i="1"/>
  <c r="I645" i="1"/>
  <c r="I684" i="1"/>
  <c r="I646" i="1"/>
  <c r="I686" i="1"/>
  <c r="I635" i="1"/>
  <c r="I695" i="1"/>
  <c r="I706" i="1"/>
  <c r="I716" i="1"/>
  <c r="I689" i="1"/>
  <c r="I712" i="1"/>
  <c r="I709" i="1"/>
  <c r="I640" i="1"/>
  <c r="I688" i="1"/>
  <c r="I670" i="1"/>
  <c r="I693" i="1"/>
  <c r="I690" i="1"/>
  <c r="I710" i="1"/>
  <c r="I633" i="1"/>
  <c r="I683" i="1"/>
  <c r="I708" i="1"/>
  <c r="I637" i="1"/>
  <c r="I691" i="1"/>
  <c r="I642" i="1"/>
  <c r="I685" i="1"/>
  <c r="I668" i="1"/>
  <c r="I671" i="1"/>
  <c r="I636" i="1"/>
  <c r="I697" i="1"/>
  <c r="I673" i="1"/>
  <c r="I676" i="1"/>
  <c r="I701" i="1"/>
  <c r="I681" i="1"/>
  <c r="I675" i="1"/>
  <c r="I707" i="1"/>
  <c r="I694" i="1"/>
  <c r="I699" i="1"/>
  <c r="I634" i="1"/>
  <c r="I705" i="1"/>
  <c r="I639" i="1"/>
  <c r="I682" i="1"/>
  <c r="I677" i="1"/>
  <c r="I638" i="1"/>
  <c r="I632" i="1"/>
  <c r="I631" i="1"/>
  <c r="I643" i="1"/>
  <c r="I704" i="1"/>
  <c r="I630" i="1"/>
  <c r="I711" i="1"/>
  <c r="I644" i="1"/>
  <c r="I692" i="1"/>
  <c r="I679" i="1"/>
  <c r="J716" i="10" l="1"/>
  <c r="J708" i="10"/>
  <c r="J704" i="10"/>
  <c r="J700" i="10"/>
  <c r="J696" i="10"/>
  <c r="J692" i="10"/>
  <c r="J688" i="10"/>
  <c r="J713" i="10"/>
  <c r="J712" i="10"/>
  <c r="J709" i="10"/>
  <c r="J711" i="10"/>
  <c r="J699" i="10"/>
  <c r="J698" i="10"/>
  <c r="J697" i="10"/>
  <c r="J686" i="10"/>
  <c r="J682" i="10"/>
  <c r="J678" i="10"/>
  <c r="J674" i="10"/>
  <c r="J670" i="10"/>
  <c r="J647" i="10"/>
  <c r="J646" i="10"/>
  <c r="J645" i="10"/>
  <c r="J703" i="10"/>
  <c r="J702" i="10"/>
  <c r="J701" i="10"/>
  <c r="J687" i="10"/>
  <c r="J685" i="10"/>
  <c r="J707" i="10"/>
  <c r="J706" i="10"/>
  <c r="J705" i="10"/>
  <c r="J677" i="10"/>
  <c r="J676" i="10"/>
  <c r="J675" i="10"/>
  <c r="J644" i="10"/>
  <c r="J642" i="10"/>
  <c r="J640" i="10"/>
  <c r="J638" i="10"/>
  <c r="J637" i="10"/>
  <c r="J636" i="10"/>
  <c r="J635" i="10"/>
  <c r="J634" i="10"/>
  <c r="J633" i="10"/>
  <c r="J710" i="10"/>
  <c r="J695" i="10"/>
  <c r="J694" i="10"/>
  <c r="J693" i="10"/>
  <c r="J673" i="10"/>
  <c r="J672" i="10"/>
  <c r="J671" i="10"/>
  <c r="J691" i="10"/>
  <c r="J690" i="10"/>
  <c r="J689" i="10"/>
  <c r="J683" i="10"/>
  <c r="J681" i="10"/>
  <c r="J680" i="10"/>
  <c r="J679" i="10"/>
  <c r="J641" i="10"/>
  <c r="J632" i="10"/>
  <c r="J631" i="10"/>
  <c r="J684" i="10"/>
  <c r="J668" i="10"/>
  <c r="J643" i="10"/>
  <c r="J669" i="10"/>
  <c r="J639" i="10"/>
  <c r="I715" i="1"/>
  <c r="J630" i="1"/>
  <c r="L647" i="10" l="1"/>
  <c r="J715" i="10"/>
  <c r="K644" i="10"/>
  <c r="J675" i="1"/>
  <c r="J704" i="1"/>
  <c r="J635" i="1"/>
  <c r="J689" i="1"/>
  <c r="J638" i="1"/>
  <c r="J694" i="1"/>
  <c r="J678" i="1"/>
  <c r="J643" i="1"/>
  <c r="J642" i="1"/>
  <c r="J687" i="1"/>
  <c r="J708" i="1"/>
  <c r="J677" i="1"/>
  <c r="J673" i="1"/>
  <c r="J691" i="1"/>
  <c r="J668" i="1"/>
  <c r="J672" i="1"/>
  <c r="J681" i="1"/>
  <c r="J697" i="1"/>
  <c r="J692" i="1"/>
  <c r="J713" i="1"/>
  <c r="J641" i="1"/>
  <c r="J707" i="1"/>
  <c r="J712" i="1"/>
  <c r="J633" i="1"/>
  <c r="J698" i="1"/>
  <c r="J679" i="1"/>
  <c r="J685" i="1"/>
  <c r="J646" i="1"/>
  <c r="J710" i="1"/>
  <c r="J644" i="1"/>
  <c r="J716" i="1"/>
  <c r="J640" i="1"/>
  <c r="J699" i="1"/>
  <c r="J688" i="1"/>
  <c r="J634" i="1"/>
  <c r="J705" i="1"/>
  <c r="J637" i="1"/>
  <c r="J669" i="1"/>
  <c r="J700" i="1"/>
  <c r="J683" i="1"/>
  <c r="J631" i="1"/>
  <c r="J645" i="1"/>
  <c r="J632" i="1"/>
  <c r="J706" i="1"/>
  <c r="J682" i="1"/>
  <c r="J693" i="1"/>
  <c r="J647" i="1"/>
  <c r="J695" i="1"/>
  <c r="J690" i="1"/>
  <c r="J703" i="1"/>
  <c r="J671" i="1"/>
  <c r="J684" i="1"/>
  <c r="J676" i="1"/>
  <c r="J670" i="1"/>
  <c r="J639" i="1"/>
  <c r="J696" i="1"/>
  <c r="J674" i="1"/>
  <c r="J686" i="1"/>
  <c r="J680" i="1"/>
  <c r="J636" i="1"/>
  <c r="J711" i="1"/>
  <c r="J702" i="1"/>
  <c r="J709" i="1"/>
  <c r="J701" i="1"/>
  <c r="K712" i="10" l="1"/>
  <c r="K716" i="10"/>
  <c r="K713" i="10"/>
  <c r="K709" i="10"/>
  <c r="K705" i="10"/>
  <c r="K701" i="10"/>
  <c r="K697" i="10"/>
  <c r="K693" i="10"/>
  <c r="K689" i="10"/>
  <c r="K710" i="10"/>
  <c r="K696" i="10"/>
  <c r="K695" i="10"/>
  <c r="K694" i="10"/>
  <c r="K683" i="10"/>
  <c r="K679" i="10"/>
  <c r="K675" i="10"/>
  <c r="K671" i="10"/>
  <c r="K711" i="10"/>
  <c r="K700" i="10"/>
  <c r="K699" i="10"/>
  <c r="K698" i="10"/>
  <c r="K686" i="10"/>
  <c r="K704" i="10"/>
  <c r="K703" i="10"/>
  <c r="K702" i="10"/>
  <c r="K685" i="10"/>
  <c r="K674" i="10"/>
  <c r="K673" i="10"/>
  <c r="K672" i="10"/>
  <c r="K692" i="10"/>
  <c r="K691" i="10"/>
  <c r="K690" i="10"/>
  <c r="K684" i="10"/>
  <c r="K670" i="10"/>
  <c r="K669" i="10"/>
  <c r="K668" i="10"/>
  <c r="K688" i="10"/>
  <c r="K687" i="10"/>
  <c r="K708" i="10"/>
  <c r="K707" i="10"/>
  <c r="K706" i="10"/>
  <c r="K678" i="10"/>
  <c r="K677" i="10"/>
  <c r="K676" i="10"/>
  <c r="K682" i="10"/>
  <c r="K680" i="10"/>
  <c r="K681" i="10"/>
  <c r="L713" i="10"/>
  <c r="M713" i="10" s="1"/>
  <c r="Y779" i="10" s="1"/>
  <c r="L712" i="10"/>
  <c r="M712" i="10" s="1"/>
  <c r="Y778" i="10" s="1"/>
  <c r="L710" i="10"/>
  <c r="M710" i="10" s="1"/>
  <c r="Y776" i="10" s="1"/>
  <c r="L706" i="10"/>
  <c r="M706" i="10" s="1"/>
  <c r="Y772" i="10" s="1"/>
  <c r="L702" i="10"/>
  <c r="M702" i="10" s="1"/>
  <c r="Y768" i="10" s="1"/>
  <c r="L698" i="10"/>
  <c r="M698" i="10" s="1"/>
  <c r="Y764" i="10" s="1"/>
  <c r="L694" i="10"/>
  <c r="M694" i="10" s="1"/>
  <c r="Y760" i="10" s="1"/>
  <c r="L690" i="10"/>
  <c r="M690" i="10" s="1"/>
  <c r="Y756" i="10" s="1"/>
  <c r="L711" i="10"/>
  <c r="M711" i="10" s="1"/>
  <c r="Y777" i="10" s="1"/>
  <c r="L708" i="10"/>
  <c r="M708" i="10" s="1"/>
  <c r="Y774" i="10" s="1"/>
  <c r="L707" i="10"/>
  <c r="M707" i="10" s="1"/>
  <c r="Y773" i="10" s="1"/>
  <c r="L693" i="10"/>
  <c r="M693" i="10" s="1"/>
  <c r="Y759" i="10" s="1"/>
  <c r="L692" i="10"/>
  <c r="M692" i="10" s="1"/>
  <c r="Y758" i="10" s="1"/>
  <c r="L691" i="10"/>
  <c r="M691" i="10" s="1"/>
  <c r="Y757" i="10" s="1"/>
  <c r="L684" i="10"/>
  <c r="M684" i="10" s="1"/>
  <c r="Y750" i="10" s="1"/>
  <c r="L680" i="10"/>
  <c r="M680" i="10" s="1"/>
  <c r="Y746" i="10" s="1"/>
  <c r="L676" i="10"/>
  <c r="M676" i="10" s="1"/>
  <c r="Y742" i="10" s="1"/>
  <c r="L672" i="10"/>
  <c r="M672" i="10" s="1"/>
  <c r="Y738" i="10" s="1"/>
  <c r="L668" i="10"/>
  <c r="L697" i="10"/>
  <c r="M697" i="10" s="1"/>
  <c r="Y763" i="10" s="1"/>
  <c r="L696" i="10"/>
  <c r="M696" i="10" s="1"/>
  <c r="Y762" i="10" s="1"/>
  <c r="L695" i="10"/>
  <c r="M695" i="10" s="1"/>
  <c r="Y761" i="10" s="1"/>
  <c r="L683" i="10"/>
  <c r="M683" i="10" s="1"/>
  <c r="Y749" i="10" s="1"/>
  <c r="L709" i="10"/>
  <c r="M709" i="10" s="1"/>
  <c r="Y775" i="10" s="1"/>
  <c r="L701" i="10"/>
  <c r="M701" i="10" s="1"/>
  <c r="Y767" i="10" s="1"/>
  <c r="L700" i="10"/>
  <c r="M700" i="10" s="1"/>
  <c r="Y766" i="10" s="1"/>
  <c r="L699" i="10"/>
  <c r="M699" i="10" s="1"/>
  <c r="Y765" i="10" s="1"/>
  <c r="L671" i="10"/>
  <c r="M671" i="10" s="1"/>
  <c r="Y737" i="10" s="1"/>
  <c r="L670" i="10"/>
  <c r="M670" i="10" s="1"/>
  <c r="Y736" i="10" s="1"/>
  <c r="L669" i="10"/>
  <c r="M669" i="10" s="1"/>
  <c r="Y735" i="10" s="1"/>
  <c r="L689" i="10"/>
  <c r="M689" i="10" s="1"/>
  <c r="Y755" i="10" s="1"/>
  <c r="L688" i="10"/>
  <c r="M688" i="10" s="1"/>
  <c r="Y754" i="10" s="1"/>
  <c r="L687" i="10"/>
  <c r="M687" i="10" s="1"/>
  <c r="Y753" i="10" s="1"/>
  <c r="L682" i="10"/>
  <c r="M682" i="10" s="1"/>
  <c r="Y748" i="10" s="1"/>
  <c r="L681" i="10"/>
  <c r="M681" i="10" s="1"/>
  <c r="Y747" i="10" s="1"/>
  <c r="L716" i="10"/>
  <c r="L686" i="10"/>
  <c r="M686" i="10" s="1"/>
  <c r="Y752" i="10" s="1"/>
  <c r="L705" i="10"/>
  <c r="M705" i="10" s="1"/>
  <c r="Y771" i="10" s="1"/>
  <c r="L704" i="10"/>
  <c r="M704" i="10" s="1"/>
  <c r="Y770" i="10" s="1"/>
  <c r="L703" i="10"/>
  <c r="M703" i="10" s="1"/>
  <c r="Y769" i="10" s="1"/>
  <c r="L685" i="10"/>
  <c r="M685" i="10" s="1"/>
  <c r="Y751" i="10" s="1"/>
  <c r="L675" i="10"/>
  <c r="M675" i="10" s="1"/>
  <c r="Y741" i="10" s="1"/>
  <c r="L674" i="10"/>
  <c r="M674" i="10" s="1"/>
  <c r="Y740" i="10" s="1"/>
  <c r="L673" i="10"/>
  <c r="M673" i="10" s="1"/>
  <c r="Y739" i="10" s="1"/>
  <c r="L678" i="10"/>
  <c r="M678" i="10" s="1"/>
  <c r="Y744" i="10" s="1"/>
  <c r="L679" i="10"/>
  <c r="M679" i="10" s="1"/>
  <c r="Y745" i="10" s="1"/>
  <c r="L677" i="10"/>
  <c r="M677" i="10" s="1"/>
  <c r="Y743" i="10" s="1"/>
  <c r="J715" i="1"/>
  <c r="L647" i="1"/>
  <c r="K644" i="1"/>
  <c r="K715" i="10" l="1"/>
  <c r="L715" i="10"/>
  <c r="M668" i="10"/>
  <c r="K706" i="1"/>
  <c r="K698" i="1"/>
  <c r="K671" i="1"/>
  <c r="K707" i="1"/>
  <c r="K686" i="1"/>
  <c r="K683" i="1"/>
  <c r="K684" i="1"/>
  <c r="K670" i="1"/>
  <c r="K691" i="1"/>
  <c r="K695" i="1"/>
  <c r="K675" i="1"/>
  <c r="K679" i="1"/>
  <c r="K685" i="1"/>
  <c r="K696" i="1"/>
  <c r="K677" i="1"/>
  <c r="K678" i="1"/>
  <c r="K712" i="1"/>
  <c r="K672" i="1"/>
  <c r="K669" i="1"/>
  <c r="K703" i="1"/>
  <c r="K693" i="1"/>
  <c r="K711" i="1"/>
  <c r="K682" i="1"/>
  <c r="K713" i="1"/>
  <c r="K709" i="1"/>
  <c r="K701" i="1"/>
  <c r="K694" i="1"/>
  <c r="K688" i="1"/>
  <c r="K702" i="1"/>
  <c r="K704" i="1"/>
  <c r="K716" i="1"/>
  <c r="K673" i="1"/>
  <c r="K710" i="1"/>
  <c r="K690" i="1"/>
  <c r="K681" i="1"/>
  <c r="K676" i="1"/>
  <c r="K680" i="1"/>
  <c r="K668" i="1"/>
  <c r="K699" i="1"/>
  <c r="K687" i="1"/>
  <c r="K708" i="1"/>
  <c r="K692" i="1"/>
  <c r="K697" i="1"/>
  <c r="K700" i="1"/>
  <c r="K705" i="1"/>
  <c r="K689" i="1"/>
  <c r="K674" i="1"/>
  <c r="L698" i="1"/>
  <c r="L682" i="1"/>
  <c r="L678" i="1"/>
  <c r="L669" i="1"/>
  <c r="M669" i="1" s="1"/>
  <c r="L672" i="1"/>
  <c r="L706" i="1"/>
  <c r="M706" i="1" s="1"/>
  <c r="L687" i="1"/>
  <c r="L668" i="1"/>
  <c r="L703" i="1"/>
  <c r="L711" i="1"/>
  <c r="L688" i="1"/>
  <c r="L684" i="1"/>
  <c r="M684" i="1" s="1"/>
  <c r="L675" i="1"/>
  <c r="L691" i="1"/>
  <c r="M691" i="1" s="1"/>
  <c r="L695" i="1"/>
  <c r="L696" i="1"/>
  <c r="L677" i="1"/>
  <c r="L692" i="1"/>
  <c r="L676" i="1"/>
  <c r="L673" i="1"/>
  <c r="L694" i="1"/>
  <c r="L710" i="1"/>
  <c r="M710" i="1" s="1"/>
  <c r="L713" i="1"/>
  <c r="L685" i="1"/>
  <c r="L697" i="1"/>
  <c r="L708" i="1"/>
  <c r="M708" i="1" s="1"/>
  <c r="L705" i="1"/>
  <c r="L699" i="1"/>
  <c r="M699" i="1" s="1"/>
  <c r="L674" i="1"/>
  <c r="L704" i="1"/>
  <c r="L680" i="1"/>
  <c r="L686" i="1"/>
  <c r="L690" i="1"/>
  <c r="L716" i="1"/>
  <c r="L693" i="1"/>
  <c r="L689" i="1"/>
  <c r="L700" i="1"/>
  <c r="M700" i="1" s="1"/>
  <c r="L670" i="1"/>
  <c r="L681" i="1"/>
  <c r="L709" i="1"/>
  <c r="L707" i="1"/>
  <c r="L683" i="1"/>
  <c r="L671" i="1"/>
  <c r="L679" i="1"/>
  <c r="L712" i="1"/>
  <c r="L701" i="1"/>
  <c r="L702" i="1"/>
  <c r="M703" i="1" l="1"/>
  <c r="M707" i="1"/>
  <c r="M695" i="1"/>
  <c r="I119" i="9" s="1"/>
  <c r="M702" i="1"/>
  <c r="M693" i="1"/>
  <c r="M680" i="1"/>
  <c r="H55" i="9" s="1"/>
  <c r="M705" i="1"/>
  <c r="M670" i="1"/>
  <c r="M713" i="1"/>
  <c r="F215" i="9" s="1"/>
  <c r="M676" i="1"/>
  <c r="M688" i="1"/>
  <c r="M687" i="1"/>
  <c r="H87" i="9" s="1"/>
  <c r="M678" i="1"/>
  <c r="F55" i="9" s="1"/>
  <c r="M715" i="10"/>
  <c r="Y734" i="10"/>
  <c r="Y815" i="10" s="1"/>
  <c r="M674" i="1"/>
  <c r="M697" i="1"/>
  <c r="D151" i="9" s="1"/>
  <c r="M694" i="1"/>
  <c r="H119" i="9" s="1"/>
  <c r="M677" i="1"/>
  <c r="M675" i="1"/>
  <c r="M671" i="1"/>
  <c r="F23" i="9" s="1"/>
  <c r="M681" i="1"/>
  <c r="K715" i="1"/>
  <c r="M682" i="1"/>
  <c r="C87" i="9" s="1"/>
  <c r="M712" i="1"/>
  <c r="E215" i="9" s="1"/>
  <c r="M683" i="1"/>
  <c r="G183" i="9"/>
  <c r="G151" i="9"/>
  <c r="M690" i="1"/>
  <c r="C183" i="9"/>
  <c r="M672" i="1"/>
  <c r="M698" i="1"/>
  <c r="M679" i="1"/>
  <c r="M709" i="1"/>
  <c r="M689" i="1"/>
  <c r="M686" i="1"/>
  <c r="F151" i="9"/>
  <c r="M685" i="1"/>
  <c r="M673" i="1"/>
  <c r="M696" i="1"/>
  <c r="E87" i="9"/>
  <c r="L715" i="1"/>
  <c r="M668" i="1"/>
  <c r="D23" i="9"/>
  <c r="G119" i="9"/>
  <c r="M701" i="1"/>
  <c r="M704" i="1"/>
  <c r="H183" i="9"/>
  <c r="C215" i="9"/>
  <c r="M692" i="1"/>
  <c r="E119" i="9"/>
  <c r="M711" i="1"/>
  <c r="F183" i="9"/>
  <c r="E55" i="9" l="1"/>
  <c r="I87" i="9"/>
  <c r="E183" i="9"/>
  <c r="E23" i="9"/>
  <c r="I151" i="9"/>
  <c r="D55" i="9"/>
  <c r="C55" i="9"/>
  <c r="I23" i="9"/>
  <c r="I55" i="9"/>
  <c r="F119" i="9"/>
  <c r="H151" i="9"/>
  <c r="H23" i="9"/>
  <c r="G87" i="9"/>
  <c r="E151" i="9"/>
  <c r="D215" i="9"/>
  <c r="D183" i="9"/>
  <c r="F87" i="9"/>
  <c r="C119" i="9"/>
  <c r="G23" i="9"/>
  <c r="D87" i="9"/>
  <c r="I183" i="9"/>
  <c r="D119" i="9"/>
  <c r="C23" i="9"/>
  <c r="M715" i="1"/>
  <c r="C151" i="9"/>
  <c r="G55" i="9"/>
</calcChain>
</file>

<file path=xl/sharedStrings.xml><?xml version="1.0" encoding="utf-8"?>
<sst xmlns="http://schemas.openxmlformats.org/spreadsheetml/2006/main" count="4669" uniqueCount="1278">
  <si>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</si>
  <si>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</si>
  <si>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</si>
  <si>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</si>
  <si>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</si>
  <si>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</si>
  <si>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</si>
  <si>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</si>
  <si>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</si>
  <si>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</si>
  <si>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</si>
  <si>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</si>
  <si>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</si>
  <si>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</si>
  <si>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</si>
  <si>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</si>
  <si>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</si>
  <si>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</si>
  <si>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</si>
  <si>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</si>
  <si>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</si>
  <si>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</si>
  <si>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</si>
  <si>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</si>
  <si>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</si>
  <si>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</si>
  <si>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</si>
  <si>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</si>
  <si>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</si>
  <si>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</si>
  <si>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</si>
  <si>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</si>
  <si>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</si>
  <si>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</si>
  <si>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</si>
  <si>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</si>
  <si>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</si>
  <si>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</si>
  <si>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</si>
  <si>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</si>
  <si>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</si>
  <si>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</si>
  <si>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</si>
  <si>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</si>
  <si>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</si>
  <si>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</si>
  <si>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</si>
  <si>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</si>
  <si>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</si>
  <si>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</si>
  <si>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</si>
  <si>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</si>
  <si>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</si>
  <si>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</si>
  <si>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</si>
  <si>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</si>
  <si>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</si>
  <si>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</si>
  <si>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</si>
  <si>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</si>
  <si>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</si>
  <si>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</si>
  <si>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</si>
  <si>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</si>
  <si>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</si>
  <si>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</si>
  <si>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</si>
  <si>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</si>
  <si>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</si>
  <si>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</si>
  <si>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</si>
  <si>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</si>
  <si>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</si>
  <si>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</si>
  <si>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</si>
  <si>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</si>
  <si>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</si>
  <si>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</si>
  <si>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</si>
  <si>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</si>
  <si>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</si>
  <si>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</si>
  <si>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</si>
  <si>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</si>
  <si>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</si>
  <si>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</si>
  <si>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</si>
  <si>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</si>
  <si>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</si>
  <si>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</si>
  <si>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</si>
  <si>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</si>
  <si>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</si>
  <si>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</si>
  <si>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</si>
  <si>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</si>
  <si>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</si>
  <si>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</si>
  <si>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</si>
  <si>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</si>
  <si>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</si>
  <si>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</si>
  <si>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</si>
  <si>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</si>
  <si>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</si>
  <si>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</si>
  <si>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</si>
  <si>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</si>
  <si>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</si>
  <si>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</si>
  <si>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</si>
  <si>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</si>
  <si>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</si>
  <si>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</si>
  <si>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</si>
  <si>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</si>
  <si>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</si>
  <si>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</si>
  <si>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</si>
  <si>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</si>
  <si>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</si>
  <si>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</si>
  <si>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</si>
  <si>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</si>
  <si>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</si>
  <si>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</si>
  <si>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</si>
  <si>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</si>
  <si>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</si>
  <si>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</si>
  <si>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</si>
  <si>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</si>
  <si>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</si>
  <si>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</si>
  <si>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</si>
  <si>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</si>
  <si>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</si>
  <si>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</si>
  <si>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</si>
  <si>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</si>
  <si>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</si>
  <si>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</si>
  <si>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</si>
  <si>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</si>
  <si>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</si>
  <si>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</si>
  <si>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</si>
  <si>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</si>
  <si>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</si>
  <si>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</si>
  <si>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</si>
  <si>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</si>
  <si>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</si>
  <si>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</si>
  <si>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</si>
  <si>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</si>
  <si>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</si>
  <si>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</si>
  <si>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</si>
  <si>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</si>
  <si>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</si>
  <si>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</si>
  <si>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</si>
  <si>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</si>
  <si>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</si>
  <si>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</si>
  <si>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</si>
  <si>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</si>
  <si>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</si>
  <si>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</si>
  <si>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</si>
  <si>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</si>
  <si>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</si>
  <si>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</si>
  <si>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</si>
  <si>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</si>
  <si>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</si>
  <si>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</si>
  <si>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</si>
  <si>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</si>
  <si>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</si>
  <si>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</si>
  <si>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</si>
  <si>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</si>
  <si>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</si>
  <si>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</si>
  <si>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</si>
  <si>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</si>
  <si>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</si>
  <si>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</si>
  <si>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</si>
  <si>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</si>
  <si>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</si>
  <si>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</si>
  <si>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</si>
  <si>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</si>
  <si>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</si>
  <si>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</si>
  <si>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</si>
  <si>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</si>
  <si>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</si>
  <si>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</si>
  <si>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</si>
  <si>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</si>
  <si>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</si>
  <si>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</si>
  <si>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</si>
  <si>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</si>
  <si>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</si>
  <si>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</si>
  <si>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</si>
  <si>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</si>
  <si>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</si>
  <si>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</si>
  <si>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</si>
  <si>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</si>
  <si>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</si>
  <si>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</si>
  <si>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</si>
  <si>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</si>
  <si>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</si>
  <si>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</si>
  <si>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</si>
  <si>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</si>
  <si>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</si>
  <si>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</si>
  <si>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</si>
  <si>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</si>
  <si>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</si>
  <si>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</si>
  <si>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</si>
  <si>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</si>
  <si>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</si>
  <si>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</si>
  <si>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</si>
  <si>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</si>
  <si>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</si>
  <si>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</si>
  <si>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</si>
  <si>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</si>
  <si>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</si>
  <si>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</si>
  <si>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</si>
  <si>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</si>
  <si>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</si>
  <si>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</si>
  <si>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</si>
  <si>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</si>
  <si>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</si>
  <si>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</si>
  <si>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</si>
  <si>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</si>
  <si>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</si>
  <si>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</si>
  <si>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</si>
  <si>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</si>
  <si>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</si>
  <si>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</si>
  <si>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</si>
  <si>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</si>
  <si>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</si>
  <si>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</si>
  <si>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</si>
  <si>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</si>
  <si>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</si>
  <si>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</si>
  <si>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</si>
  <si>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</si>
  <si>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</si>
  <si>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</si>
  <si>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</si>
  <si>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</si>
  <si>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</si>
  <si>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</si>
  <si>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</si>
  <si>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</si>
  <si>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</si>
  <si>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</si>
  <si>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</si>
  <si>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</si>
  <si>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</si>
  <si>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</si>
  <si>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</si>
  <si>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</si>
  <si>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</si>
  <si>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</si>
  <si>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</si>
  <si>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</si>
  <si>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</si>
  <si>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</si>
  <si>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</si>
  <si>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</si>
  <si>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</si>
  <si>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</si>
  <si>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</si>
  <si>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</si>
  <si>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</si>
  <si>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</si>
  <si>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</si>
  <si>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</si>
  <si>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</si>
  <si>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</si>
  <si>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</si>
  <si>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</si>
  <si>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</si>
  <si>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</si>
  <si>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</si>
  <si>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</si>
  <si>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</si>
  <si>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</si>
  <si>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</si>
  <si>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</si>
  <si>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</si>
  <si>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</si>
  <si>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</si>
  <si>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</si>
  <si>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</si>
  <si>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</si>
  <si>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</si>
  <si>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</si>
  <si>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</si>
  <si>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</si>
  <si>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</si>
  <si>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</si>
  <si>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</si>
  <si>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</si>
  <si>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</si>
  <si>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</si>
  <si>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</si>
  <si>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</si>
  <si>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</si>
  <si>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</si>
  <si>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</si>
  <si>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</si>
  <si>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</si>
  <si>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</si>
  <si>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</si>
  <si>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</si>
  <si>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</si>
  <si>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</si>
  <si>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</si>
  <si>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</si>
  <si>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</si>
  <si>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</si>
  <si>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</si>
  <si>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</si>
  <si>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</si>
  <si>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</si>
  <si>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</si>
  <si>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</si>
  <si>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</si>
  <si>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</si>
  <si>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</si>
  <si>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</si>
  <si>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</si>
  <si>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</si>
  <si>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</si>
  <si>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</si>
  <si>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</si>
  <si>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</si>
  <si>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</si>
  <si>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</si>
  <si>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</si>
  <si>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</si>
  <si>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</si>
  <si>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</si>
  <si>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</si>
  <si>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</si>
  <si>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</si>
  <si>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</si>
  <si>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</si>
  <si>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</si>
  <si>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</si>
  <si>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</si>
  <si>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</si>
  <si>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</si>
  <si>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</si>
  <si>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</si>
  <si>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</si>
  <si>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</si>
  <si>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</si>
  <si>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</si>
  <si>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</si>
  <si>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</si>
  <si>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</si>
  <si>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</si>
  <si>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</si>
  <si>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</si>
  <si>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</si>
  <si>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</si>
  <si>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</si>
  <si>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</si>
  <si>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</si>
  <si>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</si>
  <si>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</si>
  <si>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</si>
  <si>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</si>
  <si>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</si>
  <si>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</si>
  <si>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</si>
  <si>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</si>
  <si>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</si>
  <si>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</si>
  <si>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</si>
  <si>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</si>
  <si>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</si>
  <si>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</si>
  <si>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</si>
  <si>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</si>
  <si>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</si>
  <si>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</si>
  <si>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</si>
  <si>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</si>
  <si>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</si>
  <si>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</si>
  <si>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</si>
  <si>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</si>
  <si>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</si>
  <si>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</si>
  <si>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</si>
  <si>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</si>
  <si>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</si>
  <si>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</si>
  <si>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</si>
  <si>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</si>
  <si>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</si>
  <si>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</si>
  <si>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</si>
  <si>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</si>
  <si>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</si>
  <si>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</si>
  <si>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</si>
  <si>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</si>
  <si>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</si>
  <si>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</si>
  <si>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</si>
  <si>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</si>
  <si>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</si>
  <si>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</si>
  <si>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</si>
  <si>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</si>
  <si>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</si>
  <si>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</si>
  <si>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</si>
  <si>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</si>
  <si>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</si>
  <si>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</si>
  <si>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</si>
  <si>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</si>
  <si>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</si>
  <si>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</si>
  <si>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</si>
  <si>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</si>
  <si>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</si>
  <si>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</si>
  <si>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</si>
  <si>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</si>
  <si>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</si>
  <si>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</si>
  <si>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</si>
  <si>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</si>
  <si>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</si>
  <si>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</si>
  <si>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</si>
  <si>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</si>
  <si>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</si>
  <si>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</si>
  <si>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</si>
  <si>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</si>
  <si>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</si>
  <si>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</si>
  <si>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</si>
  <si>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</si>
  <si>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</si>
  <si>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</si>
  <si>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</si>
  <si>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</si>
  <si>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</si>
  <si>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</si>
  <si>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</si>
  <si>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</si>
  <si>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</si>
  <si>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</si>
  <si>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</si>
  <si>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</si>
  <si>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</si>
  <si>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</si>
  <si>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</si>
  <si>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</si>
  <si>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</si>
  <si>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</si>
  <si>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</si>
  <si>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</si>
  <si>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</si>
  <si>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</si>
  <si>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</si>
  <si>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</si>
  <si>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</si>
  <si>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</si>
  <si>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</si>
  <si>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</si>
  <si>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</si>
  <si>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</si>
  <si>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</si>
  <si>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</si>
  <si>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</si>
  <si>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</si>
  <si>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</si>
  <si>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</si>
  <si>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</si>
  <si>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</si>
  <si>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</si>
  <si>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</si>
  <si>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</si>
  <si>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</si>
  <si>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</si>
  <si>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</si>
  <si>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</si>
  <si>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</si>
  <si>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</si>
  <si>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</si>
  <si>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</si>
  <si>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</si>
  <si>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</si>
  <si>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</si>
  <si>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</si>
  <si>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</si>
  <si>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</si>
  <si>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</si>
  <si>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</si>
  <si>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</si>
  <si>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</si>
  <si>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</si>
  <si>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</si>
  <si>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</si>
  <si>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</si>
  <si>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</si>
  <si>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</si>
  <si>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</si>
  <si>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</si>
  <si>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</si>
  <si>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</si>
  <si>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</si>
  <si>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</si>
  <si>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</si>
  <si>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</si>
  <si>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</si>
  <si>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</si>
  <si>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</si>
  <si>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</si>
  <si>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</si>
  <si>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</si>
  <si>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</si>
  <si>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</si>
  <si>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</si>
  <si>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</si>
  <si>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</si>
  <si>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</si>
  <si>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</si>
  <si>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</si>
  <si>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</si>
  <si>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</si>
  <si>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</si>
  <si>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</si>
  <si>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</si>
  <si>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</si>
  <si>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</si>
  <si>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</si>
  <si>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</si>
  <si>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</si>
  <si>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</si>
  <si>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</si>
  <si>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</si>
  <si>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</si>
  <si>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</si>
  <si>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</si>
  <si>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</si>
  <si>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</si>
  <si>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</si>
  <si>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</si>
  <si>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</si>
  <si>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</si>
  <si>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</si>
  <si>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</si>
  <si>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</si>
  <si>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</si>
  <si>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</si>
  <si>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</si>
  <si>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</si>
  <si>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</si>
  <si>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</si>
  <si>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</si>
  <si>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</si>
  <si>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</si>
  <si>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</si>
  <si>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</si>
  <si>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</si>
  <si>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</si>
  <si>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</si>
  <si>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</si>
  <si>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</si>
  <si>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</si>
  <si>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</si>
  <si>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</si>
  <si>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</si>
  <si>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</si>
  <si>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</si>
  <si>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</si>
  <si>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</si>
  <si>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</si>
  <si>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</si>
  <si>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</si>
  <si>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</si>
  <si>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</si>
  <si>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</si>
  <si>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</si>
  <si>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</si>
  <si>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</si>
  <si>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</si>
  <si>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</si>
  <si>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</si>
  <si>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</si>
  <si>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</si>
  <si>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</si>
  <si>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</si>
  <si>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</si>
  <si>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</si>
  <si>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</si>
  <si>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</si>
  <si>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</si>
  <si>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</si>
  <si>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</si>
  <si>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</si>
  <si>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</si>
  <si>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</si>
  <si>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</si>
  <si>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</si>
  <si>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</si>
  <si>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</si>
  <si>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</si>
  <si>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</si>
  <si>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</si>
  <si>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</si>
  <si>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</si>
  <si>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</si>
  <si>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</si>
  <si>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</si>
  <si>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</si>
  <si>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</si>
  <si>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</si>
  <si>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</si>
  <si>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</si>
  <si>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</si>
  <si>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</si>
  <si>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</si>
  <si>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</si>
  <si>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</si>
  <si>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</si>
  <si>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</si>
  <si>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</si>
  <si>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</si>
  <si>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</si>
  <si>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</si>
  <si>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</si>
  <si>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</si>
  <si>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</si>
  <si>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</si>
  <si>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</si>
  <si>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</si>
  <si>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</si>
  <si>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</si>
  <si>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</si>
  <si>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</si>
  <si>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</si>
  <si>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</si>
  <si>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</si>
  <si>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</si>
  <si>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</si>
  <si>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</si>
  <si>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</si>
  <si>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</si>
  <si>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</si>
  <si>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</si>
  <si>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</si>
  <si>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</si>
  <si>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</si>
  <si>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</si>
  <si>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</si>
  <si>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</si>
  <si>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</si>
  <si>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</si>
  <si>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</si>
  <si>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</si>
  <si>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</si>
  <si>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</si>
  <si>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</si>
  <si>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</si>
  <si>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</si>
  <si>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</si>
  <si>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</si>
  <si>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</si>
  <si>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</si>
  <si>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</si>
  <si>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</si>
  <si>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</si>
  <si>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</si>
  <si>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</si>
  <si>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</si>
  <si>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</si>
  <si>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</si>
  <si>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</si>
  <si>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</si>
  <si>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</si>
  <si>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</si>
  <si>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</si>
  <si>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</si>
  <si>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</si>
  <si>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</si>
  <si>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</si>
  <si>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</si>
  <si>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</si>
  <si>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</si>
  <si>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</si>
  <si>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</si>
  <si>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</si>
  <si>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</si>
  <si>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</si>
  <si>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</si>
  <si>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</si>
  <si>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</si>
  <si>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</si>
  <si>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</si>
  <si>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</si>
  <si>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</si>
  <si>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</si>
  <si>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</si>
  <si>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</si>
  <si>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</si>
  <si>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</si>
  <si>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</si>
  <si>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</si>
  <si>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</si>
  <si>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</si>
  <si>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</si>
  <si>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</si>
  <si>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</si>
  <si>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</si>
  <si>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</si>
  <si>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</si>
  <si>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</si>
  <si>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</si>
  <si>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</si>
  <si>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</si>
  <si>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</si>
  <si>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</si>
  <si>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</si>
  <si>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</si>
  <si>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</si>
  <si>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</si>
  <si>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</si>
  <si>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</si>
  <si>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</si>
  <si>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</si>
  <si>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</si>
  <si>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</si>
  <si>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</si>
  <si>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</si>
  <si>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</si>
  <si>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</si>
  <si>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</si>
  <si>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</si>
  <si>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</si>
  <si>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</si>
  <si>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</si>
  <si>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</si>
  <si>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</si>
  <si>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</si>
  <si>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</si>
  <si>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</si>
  <si>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</si>
  <si>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</si>
  <si>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</si>
  <si>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</si>
  <si>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</si>
  <si>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</si>
  <si>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</si>
  <si>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</si>
  <si>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</si>
  <si>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</si>
  <si>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</si>
  <si>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</si>
  <si>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</si>
  <si>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</si>
  <si>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</si>
  <si>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</si>
  <si>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</si>
  <si>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</si>
  <si>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</si>
  <si>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</si>
  <si>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</si>
  <si>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</si>
  <si>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</si>
  <si>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</si>
  <si>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</si>
  <si>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</si>
  <si>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</si>
  <si>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</si>
  <si>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</si>
  <si>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</si>
  <si>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</si>
  <si>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</si>
  <si>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</si>
  <si>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</si>
  <si>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</si>
  <si>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</si>
  <si>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</si>
  <si>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</si>
  <si>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</si>
  <si>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</si>
  <si>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</si>
  <si>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</si>
  <si>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</si>
  <si>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</si>
  <si>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</si>
  <si>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</si>
  <si>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</si>
  <si>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</si>
  <si>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</si>
  <si>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</si>
  <si>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</si>
  <si>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</si>
  <si>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</si>
  <si>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</si>
  <si>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</si>
  <si>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</si>
  <si>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</si>
  <si>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</si>
  <si>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</si>
  <si>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</si>
  <si>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</si>
  <si>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</si>
  <si>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</si>
  <si>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</si>
  <si>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</si>
  <si>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</si>
  <si>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</si>
  <si>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</si>
  <si>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</si>
  <si>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</si>
  <si>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</si>
  <si>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</si>
  <si>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</si>
  <si>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</si>
  <si>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</si>
  <si>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</si>
  <si>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</si>
  <si>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</si>
  <si>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</si>
  <si>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</si>
  <si>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</si>
  <si>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</si>
  <si>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</si>
  <si>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</si>
  <si>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</si>
  <si>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</si>
  <si>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</si>
  <si>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</si>
  <si>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</si>
  <si>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</si>
  <si>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</si>
  <si>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</si>
  <si>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</si>
  <si>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</si>
  <si>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</si>
  <si>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</si>
  <si>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</si>
  <si>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</si>
  <si>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</si>
  <si>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</si>
  <si>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</si>
  <si>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</si>
  <si>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</si>
  <si>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</si>
  <si>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</si>
  <si>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</si>
  <si>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</si>
  <si>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</si>
  <si>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</si>
  <si>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</si>
  <si>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</si>
  <si>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</si>
  <si>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</si>
  <si>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</si>
  <si>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</si>
  <si>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</si>
  <si>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</si>
  <si>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</si>
  <si>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</si>
  <si>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</si>
  <si>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</si>
  <si>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</si>
  <si>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</si>
  <si>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</si>
  <si>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</si>
  <si>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</si>
  <si>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</si>
  <si>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</si>
  <si>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</si>
  <si>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</si>
  <si>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</si>
  <si>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</si>
  <si>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</si>
  <si>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</si>
  <si>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</si>
  <si>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</si>
  <si>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</si>
  <si>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</si>
  <si>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</si>
  <si>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</si>
  <si>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</si>
  <si>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</si>
  <si>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</si>
  <si>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</si>
  <si>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</si>
  <si>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</si>
  <si>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</si>
  <si>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</si>
  <si>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</si>
  <si>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</si>
  <si>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</si>
  <si>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</si>
  <si>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</si>
  <si>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</si>
  <si>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</si>
  <si>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</si>
  <si>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</si>
  <si>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</si>
  <si>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</si>
  <si>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</si>
  <si>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</si>
  <si>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</si>
  <si>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</si>
  <si>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</si>
  <si>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</si>
  <si>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</si>
  <si>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</si>
  <si>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</si>
  <si>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</si>
  <si>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</si>
  <si>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</si>
  <si>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</si>
  <si>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</si>
  <si>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</si>
  <si>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</si>
  <si>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</si>
  <si>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</si>
  <si>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</si>
  <si>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</si>
  <si>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</si>
  <si>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</si>
  <si>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</si>
  <si>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</si>
  <si>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</si>
  <si>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</si>
  <si>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</si>
  <si>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</si>
  <si>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</si>
  <si>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</si>
  <si>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</si>
  <si>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</si>
  <si>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</si>
  <si>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</si>
  <si>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</si>
  <si>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</si>
  <si>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</si>
  <si>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</si>
  <si>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</si>
  <si>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</si>
  <si>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</si>
  <si>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</si>
  <si>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</si>
  <si>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</si>
  <si>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</si>
  <si>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</si>
  <si>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</si>
  <si>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</si>
  <si>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</si>
  <si>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</si>
  <si>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</si>
  <si>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</si>
  <si>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</si>
  <si>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</si>
  <si>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</si>
  <si>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</si>
  <si>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</si>
  <si>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</si>
  <si>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</si>
  <si>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</si>
  <si>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</si>
  <si>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</si>
  <si>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</si>
  <si>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</si>
  <si>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</si>
  <si>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</si>
  <si>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</si>
  <si>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</si>
  <si>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</si>
  <si>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</si>
  <si>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</si>
  <si>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</si>
  <si>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</si>
  <si>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</si>
  <si>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</si>
  <si>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</si>
  <si>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</si>
  <si>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</si>
  <si>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</si>
  <si>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</si>
  <si>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</si>
  <si>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</si>
  <si>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</si>
  <si>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</si>
  <si>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</si>
  <si>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</si>
  <si>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</si>
  <si>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</si>
  <si>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</si>
  <si>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</si>
  <si>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</si>
  <si>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</si>
  <si>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</si>
  <si>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</si>
  <si>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</si>
  <si>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</si>
  <si>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</si>
  <si>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</si>
  <si>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</si>
  <si>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</si>
  <si>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</si>
  <si>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</si>
  <si>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</si>
  <si>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</si>
  <si>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</si>
  <si>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</si>
  <si>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</si>
  <si>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</si>
  <si>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</si>
  <si>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</si>
  <si>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</si>
  <si>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</si>
  <si>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</si>
  <si>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</si>
  <si>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</si>
  <si>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</si>
  <si>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</si>
  <si>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</si>
  <si>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</si>
  <si>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</si>
  <si>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</si>
  <si>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</si>
  <si>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</si>
  <si>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</si>
  <si>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</si>
  <si>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</si>
  <si>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</si>
  <si>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</si>
  <si>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</si>
  <si>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</si>
  <si>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</si>
  <si>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</si>
  <si>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</si>
  <si>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</si>
  <si>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</si>
  <si>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</si>
  <si>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</si>
  <si>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</si>
  <si>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</si>
  <si>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</si>
  <si>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</si>
  <si>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</si>
  <si>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</si>
  <si>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</si>
  <si>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</si>
  <si>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</si>
  <si>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</si>
  <si>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</si>
  <si>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</si>
  <si>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</si>
  <si>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</si>
  <si>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</si>
  <si>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</si>
  <si>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</si>
  <si>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</si>
  <si>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</si>
  <si>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</si>
  <si>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</si>
  <si>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</si>
  <si>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</si>
  <si>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</si>
  <si>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</si>
  <si>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</si>
  <si>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</si>
  <si>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</si>
  <si>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</si>
  <si>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</si>
  <si>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</si>
  <si>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</si>
  <si>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</si>
  <si>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</si>
  <si>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</si>
  <si>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</si>
  <si>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</si>
  <si>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</si>
  <si>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</si>
  <si>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</si>
  <si>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</si>
  <si>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</si>
  <si>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</si>
  <si>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</si>
  <si>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</si>
  <si>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</si>
  <si>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</si>
  <si>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</si>
  <si>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</si>
  <si>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</si>
  <si>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</si>
  <si>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</si>
  <si>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</si>
  <si>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</si>
  <si>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</si>
  <si>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</si>
  <si>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</si>
  <si>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</si>
  <si>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</si>
  <si>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</si>
  <si>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</si>
  <si>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</si>
  <si>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</si>
  <si>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</si>
  <si>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</si>
  <si>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</si>
  <si>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</si>
  <si>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</si>
  <si>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</si>
  <si>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</si>
  <si>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</si>
  <si>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</si>
  <si>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</si>
  <si>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</si>
  <si>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</si>
  <si>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</si>
  <si>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</si>
  <si>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</si>
  <si>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</si>
  <si>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</si>
  <si>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</si>
  <si>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</si>
  <si>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</si>
  <si>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</si>
  <si>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</si>
  <si>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</si>
  <si>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</si>
  <si>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</si>
  <si>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</si>
  <si>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</si>
  <si>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</si>
  <si>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</si>
  <si>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</si>
  <si>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</si>
  <si>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</si>
  <si>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</si>
  <si>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</si>
  <si>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</si>
  <si>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</si>
  <si>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</si>
  <si>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</si>
  <si>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</si>
  <si>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</si>
  <si>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</si>
  <si>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</si>
  <si>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</si>
  <si>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</si>
  <si>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</si>
  <si>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</si>
  <si>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</si>
  <si>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</si>
  <si>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</si>
  <si>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</si>
  <si>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</si>
  <si>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</si>
  <si>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</si>
  <si>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</si>
  <si>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</si>
  <si>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</si>
  <si>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</si>
  <si>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</si>
  <si>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</si>
  <si>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</si>
  <si>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</si>
  <si>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</si>
  <si>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</si>
  <si>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</si>
  <si>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</si>
  <si>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</si>
  <si>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</si>
  <si>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</si>
  <si>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</si>
  <si>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</si>
  <si>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</si>
  <si>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</si>
  <si>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</si>
  <si>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</si>
  <si>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</si>
  <si>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</si>
  <si>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</si>
  <si>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</si>
  <si>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</si>
  <si>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</si>
  <si>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</si>
  <si>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</si>
  <si>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</si>
  <si>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</si>
  <si>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</si>
  <si>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</si>
  <si>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</si>
  <si>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</si>
  <si>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</si>
  <si>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</si>
  <si>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</si>
  <si>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</si>
  <si>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</si>
  <si>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</si>
  <si>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</si>
  <si>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</si>
  <si>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</si>
  <si>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</si>
  <si>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</si>
  <si>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</si>
  <si>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</si>
  <si>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</si>
  <si>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</si>
  <si>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</si>
  <si>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</si>
  <si>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</si>
  <si>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</si>
  <si>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</si>
  <si>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</si>
  <si>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</si>
  <si>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</si>
  <si>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</si>
  <si>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</si>
  <si>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</si>
  <si>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</si>
  <si>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</si>
  <si>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</si>
  <si>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</si>
  <si>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</si>
  <si>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</si>
  <si>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</si>
  <si>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</si>
  <si>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</si>
  <si>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</si>
  <si>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</si>
  <si>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</si>
  <si>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</si>
  <si>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</si>
  <si>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Medrice Coluccio</t>
  </si>
  <si>
    <t>Denise Marroni</t>
  </si>
  <si>
    <t>Lewis</t>
  </si>
  <si>
    <t>191</t>
  </si>
  <si>
    <t>Providence Centralia Hospital</t>
  </si>
  <si>
    <t>914 S. Scheuber Road</t>
  </si>
  <si>
    <t>Centralia, WA 98531</t>
  </si>
  <si>
    <t>Joanne Schwartz</t>
  </si>
  <si>
    <t>360-736-2803</t>
  </si>
  <si>
    <t>360-330-8614</t>
  </si>
  <si>
    <t>12/31/2018</t>
  </si>
  <si>
    <t>Helen Andrus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</si>
</sst>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/>
    <cellStyle name="Hyperlink" xfId="2" builtinId="8"/>
    <cellStyle name="Normal" xfId="0" builtinId="0"/>
    <cellStyle name="Normal 10 2 3" xfId="5"/>
    <cellStyle name="Normal 11" xfId="11"/>
    <cellStyle name="Normal 2" xfId="7"/>
    <cellStyle name="Normal 2 3" xfId="8"/>
    <cellStyle name="Normal 5" xfId="4"/>
    <cellStyle name="Normal 6" xfId="6"/>
    <cellStyle name="Normal 9" xfId="9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5143172.1599999983</v>
      </c>
      <c r="C48" s="245">
        <f>ROUND(((B48/CE61)*C61),0)</f>
        <v>148396</v>
      </c>
      <c r="D48" s="245">
        <f>ROUND(((B48/CE61)*D61),0)</f>
        <v>0</v>
      </c>
      <c r="E48" s="195">
        <f>ROUND(((B48/CE61)*E61),0)</f>
        <v>1053432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148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285506</v>
      </c>
      <c r="P48" s="195">
        <f>ROUND(((B48/CE61)*P61),0)</f>
        <v>359531</v>
      </c>
      <c r="Q48" s="195">
        <f>ROUND(((B48/CE61)*Q61),0)</f>
        <v>41423</v>
      </c>
      <c r="R48" s="195">
        <f>ROUND(((B48/CE61)*R61),0)</f>
        <v>450</v>
      </c>
      <c r="S48" s="195">
        <f>ROUND(((B48/CE61)*S61),0)</f>
        <v>24472</v>
      </c>
      <c r="T48" s="195">
        <f>ROUND(((B48/CE61)*T61),0)</f>
        <v>0</v>
      </c>
      <c r="U48" s="195">
        <f>ROUND(((B48/CE61)*U61),0)</f>
        <v>239240</v>
      </c>
      <c r="V48" s="195">
        <f>ROUND(((B48/CE61)*V61),0)</f>
        <v>31029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436786</v>
      </c>
      <c r="Z48" s="195">
        <f>ROUND(((B48/CE61)*Z61),0)</f>
        <v>393602</v>
      </c>
      <c r="AA48" s="195">
        <f>ROUND(((B48/CE61)*AA61),0)</f>
        <v>0</v>
      </c>
      <c r="AB48" s="195">
        <f>ROUND(((B48/CE61)*AB61),0)</f>
        <v>257903</v>
      </c>
      <c r="AC48" s="195">
        <f>ROUND(((B48/CE61)*AC61),0)</f>
        <v>112619</v>
      </c>
      <c r="AD48" s="195">
        <f>ROUND(((B48/CE61)*AD61),0)</f>
        <v>0</v>
      </c>
      <c r="AE48" s="195">
        <f>ROUND(((B48/CE61)*AE61),0)</f>
        <v>81655</v>
      </c>
      <c r="AF48" s="195">
        <f>ROUND(((B48/CE61)*AF61),0)</f>
        <v>0</v>
      </c>
      <c r="AG48" s="195">
        <f>ROUND(((B48/CE61)*AG61),0)</f>
        <v>493081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94123</v>
      </c>
      <c r="AK48" s="195">
        <f>ROUND(((B48/CE61)*AK61),0)</f>
        <v>31467</v>
      </c>
      <c r="AL48" s="195">
        <f>ROUND(((B48/CE61)*AL61),0)</f>
        <v>25774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15582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114820</v>
      </c>
      <c r="AZ48" s="195">
        <f>ROUND(((B48/CE61)*AZ61),0)</f>
        <v>0</v>
      </c>
      <c r="BA48" s="195">
        <f>ROUND(((B48/CE61)*BA61),0)</f>
        <v>6048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123350</v>
      </c>
      <c r="BF48" s="195">
        <f>ROUND(((B48/CE61)*BF61),0)</f>
        <v>116728</v>
      </c>
      <c r="BG48" s="195">
        <f>ROUND(((B48/CE61)*BG61),0)</f>
        <v>0</v>
      </c>
      <c r="BH48" s="195">
        <f>ROUND(((B48/CE61)*BH61),0)</f>
        <v>23527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110275</v>
      </c>
      <c r="BO48" s="195">
        <f>ROUND(((B48/CE61)*BO61),0)</f>
        <v>14619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13977</v>
      </c>
      <c r="BT48" s="195">
        <f>ROUND(((B48/CE61)*BT61),0)</f>
        <v>13854</v>
      </c>
      <c r="BU48" s="195">
        <f>ROUND(((B48/CE61)*BU61),0)</f>
        <v>0</v>
      </c>
      <c r="BV48" s="195">
        <f>ROUND(((B48/CE61)*BV61),0)</f>
        <v>10958</v>
      </c>
      <c r="BW48" s="195">
        <f>ROUND(((B48/CE61)*BW61),0)</f>
        <v>44659</v>
      </c>
      <c r="BX48" s="195">
        <f>ROUND(((B48/CE61)*BX61),0)</f>
        <v>0</v>
      </c>
      <c r="BY48" s="195">
        <f>ROUND(((B48/CE61)*BY61),0)</f>
        <v>326000</v>
      </c>
      <c r="BZ48" s="195">
        <f>ROUND(((B48/CE61)*BZ61),0)</f>
        <v>0</v>
      </c>
      <c r="CA48" s="195">
        <f>ROUND(((B48/CE61)*CA61),0)</f>
        <v>20553</v>
      </c>
      <c r="CB48" s="195">
        <f>ROUND(((B48/CE61)*CB61),0)</f>
        <v>0</v>
      </c>
      <c r="CC48" s="195">
        <f>ROUND(((B48/CE61)*CC61),0)</f>
        <v>77583</v>
      </c>
      <c r="CD48" s="195"/>
      <c r="CE48" s="195">
        <f>SUM(C48:CD48)</f>
        <v>5143170</v>
      </c>
    </row>
    <row r="49" spans="1:84" ht="12.6" customHeight="1" x14ac:dyDescent="0.25">
      <c r="A49" s="175" t="s">
        <v>206</v>
      </c>
      <c r="B49" s="195">
        <f>B47+B48</f>
        <v>5143172.1599999983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4306124.0399999991</v>
      </c>
      <c r="C52" s="195">
        <f>ROUND((B52/(CE76+CF76)*C76),0)</f>
        <v>112416</v>
      </c>
      <c r="D52" s="195">
        <f>ROUND((B52/(CE76+CF76)*D76),0)</f>
        <v>0</v>
      </c>
      <c r="E52" s="195">
        <f>ROUND((B52/(CE76+CF76)*E76),0)</f>
        <v>918810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259707</v>
      </c>
      <c r="P52" s="195">
        <f>ROUND((B52/(CE76+CF76)*P76),0)</f>
        <v>396519</v>
      </c>
      <c r="Q52" s="195">
        <f>ROUND((B52/(CE76+CF76)*Q76),0)</f>
        <v>0</v>
      </c>
      <c r="R52" s="195">
        <f>ROUND((B52/(CE76+CF76)*R76),0)</f>
        <v>18513</v>
      </c>
      <c r="S52" s="195">
        <f>ROUND((B52/(CE76+CF76)*S76),0)</f>
        <v>131763</v>
      </c>
      <c r="T52" s="195">
        <f>ROUND((B52/(CE76+CF76)*T76),0)</f>
        <v>0</v>
      </c>
      <c r="U52" s="195">
        <f>ROUND((B52/(CE76+CF76)*U76),0)</f>
        <v>147895</v>
      </c>
      <c r="V52" s="195">
        <f>ROUND((B52/(CE76+CF76)*V76),0)</f>
        <v>9730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308686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84209</v>
      </c>
      <c r="AC52" s="195">
        <f>ROUND((B52/(CE76+CF76)*AC76),0)</f>
        <v>58200</v>
      </c>
      <c r="AD52" s="195">
        <f>ROUND((B52/(CE76+CF76)*AD76),0)</f>
        <v>0</v>
      </c>
      <c r="AE52" s="195">
        <f>ROUND((B52/(CE76+CF76)*AE76),0)</f>
        <v>164020</v>
      </c>
      <c r="AF52" s="195">
        <f>ROUND((B52/(CE76+CF76)*AF76),0)</f>
        <v>0</v>
      </c>
      <c r="AG52" s="195">
        <f>ROUND((B52/(CE76+CF76)*AG76),0)</f>
        <v>390487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167824</v>
      </c>
      <c r="AZ52" s="195">
        <f>ROUND((B52/(CE76+CF76)*AZ76),0)</f>
        <v>0</v>
      </c>
      <c r="BA52" s="195">
        <f>ROUND((B52/(CE76+CF76)*BA76),0)</f>
        <v>10330</v>
      </c>
      <c r="BB52" s="195">
        <f>ROUND((B52/(CE76+CF76)*BB76),0)</f>
        <v>23232</v>
      </c>
      <c r="BC52" s="195">
        <f>ROUND((B52/(CE76+CF76)*BC76),0)</f>
        <v>0</v>
      </c>
      <c r="BD52" s="195">
        <f>ROUND((B52/(CE76+CF76)*BD76),0)</f>
        <v>125671</v>
      </c>
      <c r="BE52" s="195">
        <f>ROUND((B52/(CE76+CF76)*BE76),0)</f>
        <v>466382</v>
      </c>
      <c r="BF52" s="195">
        <f>ROUND((B52/(CE76+CF76)*BF76),0)</f>
        <v>60958</v>
      </c>
      <c r="BG52" s="195">
        <f>ROUND((B52/(CE76+CF76)*BG76),0)</f>
        <v>2828</v>
      </c>
      <c r="BH52" s="195">
        <f>ROUND((B52/(CE76+CF76)*BH76),0)</f>
        <v>17400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4193</v>
      </c>
      <c r="BL52" s="195">
        <f>ROUND((B52/(CE76+CF76)*BL76),0)</f>
        <v>82131</v>
      </c>
      <c r="BM52" s="195">
        <f>ROUND((B52/(CE76+CF76)*BM76),0)</f>
        <v>0</v>
      </c>
      <c r="BN52" s="195">
        <f>ROUND((B52/(CE76+CF76)*BN76),0)</f>
        <v>91069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23784</v>
      </c>
      <c r="BT52" s="195">
        <f>ROUND((B52/(CE76+CF76)*BT76),0)</f>
        <v>27118</v>
      </c>
      <c r="BU52" s="195">
        <f>ROUND((B52/(CE76+CF76)*BU76),0)</f>
        <v>0</v>
      </c>
      <c r="BV52" s="195">
        <f>ROUND((B52/(CE76+CF76)*BV76),0)</f>
        <v>10311</v>
      </c>
      <c r="BW52" s="195">
        <f>ROUND((B52/(CE76+CF76)*BW76),0)</f>
        <v>44831</v>
      </c>
      <c r="BX52" s="195">
        <f>ROUND((B52/(CE76+CF76)*BX76),0)</f>
        <v>0</v>
      </c>
      <c r="BY52" s="195">
        <f>ROUND((B52/(CE76+CF76)*BY76),0)</f>
        <v>99863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47243</v>
      </c>
      <c r="CD52" s="195"/>
      <c r="CE52" s="195">
        <f>SUM(C52:CD52)</f>
        <v>4306123</v>
      </c>
    </row>
    <row r="53" spans="1:84" ht="12.6" customHeight="1" x14ac:dyDescent="0.25">
      <c r="A53" s="175" t="s">
        <v>206</v>
      </c>
      <c r="B53" s="195">
        <f>B51+B52</f>
        <v>4306124.0399999991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1297</v>
      </c>
      <c r="D59" s="184">
        <v>0</v>
      </c>
      <c r="E59" s="184">
        <v>15520</v>
      </c>
      <c r="F59" s="184">
        <v>0</v>
      </c>
      <c r="G59" s="184">
        <v>0</v>
      </c>
      <c r="H59" s="184">
        <v>0</v>
      </c>
      <c r="I59" s="184">
        <v>0</v>
      </c>
      <c r="J59" s="184">
        <v>1093</v>
      </c>
      <c r="K59" s="184">
        <v>0</v>
      </c>
      <c r="L59" s="184">
        <v>0</v>
      </c>
      <c r="M59" s="184">
        <v>0</v>
      </c>
      <c r="N59" s="184">
        <v>0</v>
      </c>
      <c r="O59" s="184">
        <v>662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72493</v>
      </c>
      <c r="AZ59" s="185">
        <v>0</v>
      </c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15.690000000000001</v>
      </c>
      <c r="D60" s="187">
        <v>0</v>
      </c>
      <c r="E60" s="187">
        <v>120.55000000000001</v>
      </c>
      <c r="F60" s="223">
        <v>0</v>
      </c>
      <c r="G60" s="187">
        <v>0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28.250000000000004</v>
      </c>
      <c r="P60" s="221">
        <v>37.529999999999994</v>
      </c>
      <c r="Q60" s="221">
        <v>3.52</v>
      </c>
      <c r="R60" s="221">
        <v>0</v>
      </c>
      <c r="S60" s="221">
        <v>4.9899999999999993</v>
      </c>
      <c r="T60" s="221">
        <v>0</v>
      </c>
      <c r="U60" s="221">
        <v>38.579999999999991</v>
      </c>
      <c r="V60" s="221">
        <v>4.49</v>
      </c>
      <c r="W60" s="221">
        <v>0</v>
      </c>
      <c r="X60" s="221">
        <v>0</v>
      </c>
      <c r="Y60" s="221">
        <v>57.87</v>
      </c>
      <c r="Z60" s="221">
        <v>45.25</v>
      </c>
      <c r="AA60" s="221">
        <v>0</v>
      </c>
      <c r="AB60" s="221">
        <v>26.3</v>
      </c>
      <c r="AC60" s="221">
        <v>16.720000000000002</v>
      </c>
      <c r="AD60" s="221">
        <v>0</v>
      </c>
      <c r="AE60" s="221">
        <v>9.2999999999999989</v>
      </c>
      <c r="AF60" s="221">
        <v>0</v>
      </c>
      <c r="AG60" s="221">
        <v>56.690000000000005</v>
      </c>
      <c r="AH60" s="221">
        <v>0</v>
      </c>
      <c r="AI60" s="221">
        <v>0</v>
      </c>
      <c r="AJ60" s="221">
        <v>7.15</v>
      </c>
      <c r="AK60" s="221">
        <v>3.6499999999999995</v>
      </c>
      <c r="AL60" s="221">
        <v>2.79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2.15</v>
      </c>
      <c r="AW60" s="221">
        <v>0</v>
      </c>
      <c r="AX60" s="221">
        <v>0</v>
      </c>
      <c r="AY60" s="221">
        <v>28.430000000000003</v>
      </c>
      <c r="AZ60" s="221">
        <v>0</v>
      </c>
      <c r="BA60" s="221">
        <v>1.56</v>
      </c>
      <c r="BB60" s="221">
        <v>0</v>
      </c>
      <c r="BC60" s="221">
        <v>0</v>
      </c>
      <c r="BD60" s="221">
        <v>0</v>
      </c>
      <c r="BE60" s="221">
        <v>18.98</v>
      </c>
      <c r="BF60" s="221">
        <v>30.669999999999998</v>
      </c>
      <c r="BG60" s="221">
        <v>0</v>
      </c>
      <c r="BH60" s="221">
        <v>2.1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7.79</v>
      </c>
      <c r="BO60" s="221">
        <v>1.75</v>
      </c>
      <c r="BP60" s="221">
        <v>0</v>
      </c>
      <c r="BQ60" s="221">
        <v>0</v>
      </c>
      <c r="BR60" s="221">
        <v>0</v>
      </c>
      <c r="BS60" s="221">
        <v>2.15</v>
      </c>
      <c r="BT60" s="221">
        <v>1.6800000000000002</v>
      </c>
      <c r="BU60" s="221">
        <v>0</v>
      </c>
      <c r="BV60" s="221">
        <v>1.91</v>
      </c>
      <c r="BW60" s="221">
        <v>5.33</v>
      </c>
      <c r="BX60" s="221">
        <v>0</v>
      </c>
      <c r="BY60" s="221">
        <v>34.799999999999997</v>
      </c>
      <c r="BZ60" s="221">
        <v>0</v>
      </c>
      <c r="CA60" s="221">
        <v>2.6599999999999997</v>
      </c>
      <c r="CB60" s="221">
        <v>0</v>
      </c>
      <c r="CC60" s="221">
        <v>9.0399999999999991</v>
      </c>
      <c r="CD60" s="249" t="s">
        <v>221</v>
      </c>
      <c r="CE60" s="251">
        <f t="shared" ref="CE60:CE70" si="0">SUM(C60:CD60)</f>
        <v>630.32999999999981</v>
      </c>
    </row>
    <row r="61" spans="1:84" ht="12.6" customHeight="1" x14ac:dyDescent="0.25">
      <c r="A61" s="171" t="s">
        <v>235</v>
      </c>
      <c r="B61" s="175"/>
      <c r="C61" s="184">
        <v>1525653.7099999997</v>
      </c>
      <c r="D61" s="184">
        <v>0</v>
      </c>
      <c r="E61" s="184">
        <v>10830295.760000002</v>
      </c>
      <c r="F61" s="185">
        <v>0</v>
      </c>
      <c r="G61" s="184">
        <v>0</v>
      </c>
      <c r="H61" s="184">
        <v>0</v>
      </c>
      <c r="I61" s="185">
        <v>0</v>
      </c>
      <c r="J61" s="185">
        <v>1525.91</v>
      </c>
      <c r="K61" s="185">
        <v>0</v>
      </c>
      <c r="L61" s="185">
        <v>0</v>
      </c>
      <c r="M61" s="184">
        <v>0</v>
      </c>
      <c r="N61" s="184">
        <v>0</v>
      </c>
      <c r="O61" s="184">
        <v>2935278.8899999997</v>
      </c>
      <c r="P61" s="185">
        <v>3696327.67</v>
      </c>
      <c r="Q61" s="185">
        <v>425863.08000000007</v>
      </c>
      <c r="R61" s="185">
        <v>4625</v>
      </c>
      <c r="S61" s="185">
        <v>251595.47999999998</v>
      </c>
      <c r="T61" s="185">
        <v>0</v>
      </c>
      <c r="U61" s="185">
        <v>2459619.4400000004</v>
      </c>
      <c r="V61" s="185">
        <v>319011.05000000005</v>
      </c>
      <c r="W61" s="185">
        <v>0</v>
      </c>
      <c r="X61" s="185">
        <v>0</v>
      </c>
      <c r="Y61" s="185">
        <v>4490577.25</v>
      </c>
      <c r="Z61" s="185">
        <v>4046607.8400000003</v>
      </c>
      <c r="AA61" s="185">
        <v>0</v>
      </c>
      <c r="AB61" s="185">
        <v>2651493.0500000003</v>
      </c>
      <c r="AC61" s="185">
        <v>1157835.6299999997</v>
      </c>
      <c r="AD61" s="185">
        <v>0</v>
      </c>
      <c r="AE61" s="185">
        <v>839495.58000000007</v>
      </c>
      <c r="AF61" s="185">
        <v>0</v>
      </c>
      <c r="AG61" s="185">
        <v>5069344.330000001</v>
      </c>
      <c r="AH61" s="185">
        <v>0</v>
      </c>
      <c r="AI61" s="185">
        <v>0</v>
      </c>
      <c r="AJ61" s="185">
        <v>967677.81</v>
      </c>
      <c r="AK61" s="185">
        <v>323511.94</v>
      </c>
      <c r="AL61" s="185">
        <v>264985.22000000003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160194.31999999998</v>
      </c>
      <c r="AW61" s="185">
        <v>0</v>
      </c>
      <c r="AX61" s="185">
        <v>0</v>
      </c>
      <c r="AY61" s="185">
        <v>1180456.6100000001</v>
      </c>
      <c r="AZ61" s="185">
        <v>0</v>
      </c>
      <c r="BA61" s="185">
        <v>62174.84</v>
      </c>
      <c r="BB61" s="185">
        <v>0</v>
      </c>
      <c r="BC61" s="185">
        <v>0</v>
      </c>
      <c r="BD61" s="185">
        <v>0</v>
      </c>
      <c r="BE61" s="185">
        <v>1268159.97</v>
      </c>
      <c r="BF61" s="185">
        <v>1200074.79</v>
      </c>
      <c r="BG61" s="185">
        <v>0</v>
      </c>
      <c r="BH61" s="185">
        <v>241880.85999999996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1133736.2400000002</v>
      </c>
      <c r="BO61" s="185">
        <v>150294.39000000001</v>
      </c>
      <c r="BP61" s="185">
        <v>0</v>
      </c>
      <c r="BQ61" s="185">
        <v>0</v>
      </c>
      <c r="BR61" s="185">
        <v>0</v>
      </c>
      <c r="BS61" s="185">
        <v>143696.57999999999</v>
      </c>
      <c r="BT61" s="185">
        <v>142431.22999999998</v>
      </c>
      <c r="BU61" s="185">
        <v>0</v>
      </c>
      <c r="BV61" s="185">
        <v>112658.36</v>
      </c>
      <c r="BW61" s="185">
        <v>459137.41000000003</v>
      </c>
      <c r="BX61" s="185">
        <v>0</v>
      </c>
      <c r="BY61" s="185">
        <v>3351592.8300000005</v>
      </c>
      <c r="BZ61" s="185">
        <v>0</v>
      </c>
      <c r="CA61" s="185">
        <v>211300.61</v>
      </c>
      <c r="CB61" s="185">
        <v>0</v>
      </c>
      <c r="CC61" s="185">
        <v>797629.14999999991</v>
      </c>
      <c r="CD61" s="249" t="s">
        <v>221</v>
      </c>
      <c r="CE61" s="195">
        <f t="shared" si="0"/>
        <v>52876742.829999983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148396</v>
      </c>
      <c r="D62" s="195">
        <f t="shared" si="1"/>
        <v>0</v>
      </c>
      <c r="E62" s="195">
        <f t="shared" si="1"/>
        <v>1053432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148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285506</v>
      </c>
      <c r="P62" s="195">
        <f t="shared" si="1"/>
        <v>359531</v>
      </c>
      <c r="Q62" s="195">
        <f t="shared" si="1"/>
        <v>41423</v>
      </c>
      <c r="R62" s="195">
        <f t="shared" si="1"/>
        <v>450</v>
      </c>
      <c r="S62" s="195">
        <f t="shared" si="1"/>
        <v>24472</v>
      </c>
      <c r="T62" s="195">
        <f t="shared" si="1"/>
        <v>0</v>
      </c>
      <c r="U62" s="195">
        <f t="shared" si="1"/>
        <v>239240</v>
      </c>
      <c r="V62" s="195">
        <f t="shared" si="1"/>
        <v>31029</v>
      </c>
      <c r="W62" s="195">
        <f t="shared" si="1"/>
        <v>0</v>
      </c>
      <c r="X62" s="195">
        <f t="shared" si="1"/>
        <v>0</v>
      </c>
      <c r="Y62" s="195">
        <f t="shared" si="1"/>
        <v>436786</v>
      </c>
      <c r="Z62" s="195">
        <f t="shared" si="1"/>
        <v>393602</v>
      </c>
      <c r="AA62" s="195">
        <f t="shared" si="1"/>
        <v>0</v>
      </c>
      <c r="AB62" s="195">
        <f t="shared" si="1"/>
        <v>257903</v>
      </c>
      <c r="AC62" s="195">
        <f t="shared" si="1"/>
        <v>112619</v>
      </c>
      <c r="AD62" s="195">
        <f t="shared" si="1"/>
        <v>0</v>
      </c>
      <c r="AE62" s="195">
        <f t="shared" si="1"/>
        <v>81655</v>
      </c>
      <c r="AF62" s="195">
        <f t="shared" si="1"/>
        <v>0</v>
      </c>
      <c r="AG62" s="195">
        <f t="shared" si="1"/>
        <v>493081</v>
      </c>
      <c r="AH62" s="195">
        <f t="shared" si="1"/>
        <v>0</v>
      </c>
      <c r="AI62" s="195">
        <f t="shared" si="1"/>
        <v>0</v>
      </c>
      <c r="AJ62" s="195">
        <f t="shared" si="1"/>
        <v>94123</v>
      </c>
      <c r="AK62" s="195">
        <f t="shared" si="1"/>
        <v>31467</v>
      </c>
      <c r="AL62" s="195">
        <f t="shared" si="1"/>
        <v>25774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15582</v>
      </c>
      <c r="AW62" s="195">
        <f t="shared" si="1"/>
        <v>0</v>
      </c>
      <c r="AX62" s="195">
        <f t="shared" si="1"/>
        <v>0</v>
      </c>
      <c r="AY62" s="195">
        <f>ROUND(AY47+AY48,0)</f>
        <v>114820</v>
      </c>
      <c r="AZ62" s="195">
        <f>ROUND(AZ47+AZ48,0)</f>
        <v>0</v>
      </c>
      <c r="BA62" s="195">
        <f>ROUND(BA47+BA48,0)</f>
        <v>6048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123350</v>
      </c>
      <c r="BF62" s="195">
        <f t="shared" si="1"/>
        <v>116728</v>
      </c>
      <c r="BG62" s="195">
        <f t="shared" si="1"/>
        <v>0</v>
      </c>
      <c r="BH62" s="195">
        <f t="shared" si="1"/>
        <v>23527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110275</v>
      </c>
      <c r="BO62" s="195">
        <f t="shared" ref="BO62:CC62" si="2">ROUND(BO47+BO48,0)</f>
        <v>14619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13977</v>
      </c>
      <c r="BT62" s="195">
        <f t="shared" si="2"/>
        <v>13854</v>
      </c>
      <c r="BU62" s="195">
        <f t="shared" si="2"/>
        <v>0</v>
      </c>
      <c r="BV62" s="195">
        <f t="shared" si="2"/>
        <v>10958</v>
      </c>
      <c r="BW62" s="195">
        <f t="shared" si="2"/>
        <v>44659</v>
      </c>
      <c r="BX62" s="195">
        <f t="shared" si="2"/>
        <v>0</v>
      </c>
      <c r="BY62" s="195">
        <f t="shared" si="2"/>
        <v>326000</v>
      </c>
      <c r="BZ62" s="195">
        <f t="shared" si="2"/>
        <v>0</v>
      </c>
      <c r="CA62" s="195">
        <f t="shared" si="2"/>
        <v>20553</v>
      </c>
      <c r="CB62" s="195">
        <f t="shared" si="2"/>
        <v>0</v>
      </c>
      <c r="CC62" s="195">
        <f t="shared" si="2"/>
        <v>77583</v>
      </c>
      <c r="CD62" s="249" t="s">
        <v>221</v>
      </c>
      <c r="CE62" s="195">
        <f t="shared" si="0"/>
        <v>5143170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20326.46</v>
      </c>
      <c r="V63" s="185">
        <v>-2236.2200000000003</v>
      </c>
      <c r="W63" s="185">
        <v>0</v>
      </c>
      <c r="X63" s="185">
        <v>0</v>
      </c>
      <c r="Y63" s="185">
        <v>251618.61</v>
      </c>
      <c r="Z63" s="185">
        <v>1007843.5699999998</v>
      </c>
      <c r="AA63" s="185">
        <v>0</v>
      </c>
      <c r="AB63" s="185">
        <v>0</v>
      </c>
      <c r="AC63" s="185">
        <v>55428.69</v>
      </c>
      <c r="AD63" s="185">
        <v>0</v>
      </c>
      <c r="AE63" s="185">
        <v>49740.5</v>
      </c>
      <c r="AF63" s="185">
        <v>0</v>
      </c>
      <c r="AG63" s="185">
        <v>18333.330000000002</v>
      </c>
      <c r="AH63" s="185">
        <v>0</v>
      </c>
      <c r="AI63" s="185">
        <v>0</v>
      </c>
      <c r="AJ63" s="185">
        <v>4500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58476.03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872619.12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340</v>
      </c>
      <c r="BW63" s="185">
        <v>9600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-6386.07</v>
      </c>
      <c r="CD63" s="249" t="s">
        <v>221</v>
      </c>
      <c r="CE63" s="195">
        <f t="shared" si="0"/>
        <v>2340204.02</v>
      </c>
      <c r="CF63" s="252"/>
    </row>
    <row r="64" spans="1:84" ht="12.6" customHeight="1" x14ac:dyDescent="0.25">
      <c r="A64" s="171" t="s">
        <v>237</v>
      </c>
      <c r="B64" s="175"/>
      <c r="C64" s="184">
        <v>86203.47</v>
      </c>
      <c r="D64" s="184">
        <v>0</v>
      </c>
      <c r="E64" s="185">
        <v>764917.44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317386.04000000004</v>
      </c>
      <c r="P64" s="185">
        <v>735841.8899999999</v>
      </c>
      <c r="Q64" s="185">
        <v>28368.55</v>
      </c>
      <c r="R64" s="185">
        <v>33174.61</v>
      </c>
      <c r="S64" s="185">
        <v>3554349.5500000012</v>
      </c>
      <c r="T64" s="185">
        <v>0</v>
      </c>
      <c r="U64" s="185">
        <v>2210200.86</v>
      </c>
      <c r="V64" s="185">
        <v>44780.15</v>
      </c>
      <c r="W64" s="185">
        <v>0</v>
      </c>
      <c r="X64" s="185">
        <v>0</v>
      </c>
      <c r="Y64" s="185">
        <v>748209.78999999957</v>
      </c>
      <c r="Z64" s="185">
        <v>516901.98</v>
      </c>
      <c r="AA64" s="185">
        <v>0</v>
      </c>
      <c r="AB64" s="185">
        <v>25550707.410000004</v>
      </c>
      <c r="AC64" s="185">
        <v>236484.12000000002</v>
      </c>
      <c r="AD64" s="185">
        <v>0</v>
      </c>
      <c r="AE64" s="185">
        <v>28003.710000000003</v>
      </c>
      <c r="AF64" s="185">
        <v>0</v>
      </c>
      <c r="AG64" s="185">
        <v>734844.43</v>
      </c>
      <c r="AH64" s="185">
        <v>0</v>
      </c>
      <c r="AI64" s="185">
        <v>0</v>
      </c>
      <c r="AJ64" s="185">
        <v>50181.709999999992</v>
      </c>
      <c r="AK64" s="185">
        <v>2719.16</v>
      </c>
      <c r="AL64" s="185">
        <v>4362.7599999999993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772.24</v>
      </c>
      <c r="AW64" s="185">
        <v>0</v>
      </c>
      <c r="AX64" s="185">
        <v>0</v>
      </c>
      <c r="AY64" s="185">
        <v>763161.3</v>
      </c>
      <c r="AZ64" s="185">
        <v>962.23</v>
      </c>
      <c r="BA64" s="185">
        <v>1.94</v>
      </c>
      <c r="BB64" s="185">
        <v>0</v>
      </c>
      <c r="BC64" s="185">
        <v>0</v>
      </c>
      <c r="BD64" s="185">
        <v>-7640.48</v>
      </c>
      <c r="BE64" s="185">
        <v>270028.45999999996</v>
      </c>
      <c r="BF64" s="185">
        <v>238053.98</v>
      </c>
      <c r="BG64" s="185">
        <v>0</v>
      </c>
      <c r="BH64" s="185">
        <v>752.54000000000008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18015.68</v>
      </c>
      <c r="BO64" s="185">
        <v>0</v>
      </c>
      <c r="BP64" s="185">
        <v>0</v>
      </c>
      <c r="BQ64" s="185">
        <v>0</v>
      </c>
      <c r="BR64" s="185">
        <v>0</v>
      </c>
      <c r="BS64" s="185">
        <v>2868.7</v>
      </c>
      <c r="BT64" s="185">
        <v>0</v>
      </c>
      <c r="BU64" s="185">
        <v>0</v>
      </c>
      <c r="BV64" s="185">
        <v>553.98</v>
      </c>
      <c r="BW64" s="185">
        <v>51742.239999999998</v>
      </c>
      <c r="BX64" s="185">
        <v>0</v>
      </c>
      <c r="BY64" s="185">
        <v>27007.400000000005</v>
      </c>
      <c r="BZ64" s="185">
        <v>0</v>
      </c>
      <c r="CA64" s="185">
        <v>167.36</v>
      </c>
      <c r="CB64" s="185">
        <v>0</v>
      </c>
      <c r="CC64" s="185">
        <v>796393.29</v>
      </c>
      <c r="CD64" s="249" t="s">
        <v>221</v>
      </c>
      <c r="CE64" s="195">
        <f t="shared" si="0"/>
        <v>37810478.489999987</v>
      </c>
      <c r="CF64" s="252"/>
    </row>
    <row r="65" spans="1:84" ht="12.6" customHeight="1" x14ac:dyDescent="0.25">
      <c r="A65" s="171" t="s">
        <v>238</v>
      </c>
      <c r="B65" s="175"/>
      <c r="C65" s="184">
        <v>67.5</v>
      </c>
      <c r="D65" s="184">
        <v>0</v>
      </c>
      <c r="E65" s="184">
        <v>226.81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2702.64</v>
      </c>
      <c r="Q65" s="185">
        <v>417.09999999999991</v>
      </c>
      <c r="R65" s="185">
        <v>475.87</v>
      </c>
      <c r="S65" s="185">
        <v>67.5</v>
      </c>
      <c r="T65" s="185">
        <v>0</v>
      </c>
      <c r="U65" s="185">
        <v>1315.42</v>
      </c>
      <c r="V65" s="185">
        <v>293.52000000000004</v>
      </c>
      <c r="W65" s="185">
        <v>0</v>
      </c>
      <c r="X65" s="185">
        <v>0</v>
      </c>
      <c r="Y65" s="185">
        <v>523.93000000000006</v>
      </c>
      <c r="Z65" s="185">
        <v>4913.25</v>
      </c>
      <c r="AA65" s="185">
        <v>0</v>
      </c>
      <c r="AB65" s="185">
        <v>11972.900000000001</v>
      </c>
      <c r="AC65" s="185">
        <v>1489.84</v>
      </c>
      <c r="AD65" s="185">
        <v>0</v>
      </c>
      <c r="AE65" s="185">
        <v>742.57999999999993</v>
      </c>
      <c r="AF65" s="185">
        <v>0</v>
      </c>
      <c r="AG65" s="185">
        <v>606.34</v>
      </c>
      <c r="AH65" s="185">
        <v>0</v>
      </c>
      <c r="AI65" s="185">
        <v>0</v>
      </c>
      <c r="AJ65" s="185">
        <v>203.25</v>
      </c>
      <c r="AK65" s="185">
        <v>270.03999999999996</v>
      </c>
      <c r="AL65" s="185">
        <v>202.51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337.50999999999993</v>
      </c>
      <c r="AZ65" s="185">
        <v>0</v>
      </c>
      <c r="BA65" s="185">
        <v>67.5</v>
      </c>
      <c r="BB65" s="185">
        <v>128.88000000000002</v>
      </c>
      <c r="BC65" s="185">
        <v>0</v>
      </c>
      <c r="BD65" s="185">
        <v>0</v>
      </c>
      <c r="BE65" s="185">
        <v>852554.74</v>
      </c>
      <c r="BF65" s="185">
        <v>69172.11</v>
      </c>
      <c r="BG65" s="185">
        <v>0</v>
      </c>
      <c r="BH65" s="185">
        <v>12.32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2927.4</v>
      </c>
      <c r="BO65" s="185">
        <v>56.46</v>
      </c>
      <c r="BP65" s="185">
        <v>0</v>
      </c>
      <c r="BQ65" s="185">
        <v>0</v>
      </c>
      <c r="BR65" s="185">
        <v>0</v>
      </c>
      <c r="BS65" s="185">
        <v>1261.3500000000001</v>
      </c>
      <c r="BT65" s="185">
        <v>387.54999999999995</v>
      </c>
      <c r="BU65" s="185">
        <v>0</v>
      </c>
      <c r="BV65" s="185">
        <v>0</v>
      </c>
      <c r="BW65" s="185">
        <v>31278.36</v>
      </c>
      <c r="BX65" s="185">
        <v>0</v>
      </c>
      <c r="BY65" s="185">
        <v>613.4</v>
      </c>
      <c r="BZ65" s="185">
        <v>0</v>
      </c>
      <c r="CA65" s="185">
        <v>0</v>
      </c>
      <c r="CB65" s="185">
        <v>0</v>
      </c>
      <c r="CC65" s="185">
        <v>2109.0699999999997</v>
      </c>
      <c r="CD65" s="249" t="s">
        <v>221</v>
      </c>
      <c r="CE65" s="195">
        <f t="shared" si="0"/>
        <v>987397.64999999991</v>
      </c>
      <c r="CF65" s="252"/>
    </row>
    <row r="66" spans="1:84" ht="12.6" customHeight="1" x14ac:dyDescent="0.25">
      <c r="A66" s="171" t="s">
        <v>239</v>
      </c>
      <c r="B66" s="175"/>
      <c r="C66" s="184">
        <v>16059.48</v>
      </c>
      <c r="D66" s="184">
        <v>0</v>
      </c>
      <c r="E66" s="184">
        <v>125717.84999999999</v>
      </c>
      <c r="F66" s="184">
        <v>0</v>
      </c>
      <c r="G66" s="184">
        <v>0</v>
      </c>
      <c r="H66" s="184">
        <v>0</v>
      </c>
      <c r="I66" s="184">
        <v>0</v>
      </c>
      <c r="J66" s="184">
        <v>1101.3600000000001</v>
      </c>
      <c r="K66" s="185">
        <v>0</v>
      </c>
      <c r="L66" s="185">
        <v>0</v>
      </c>
      <c r="M66" s="184">
        <v>0</v>
      </c>
      <c r="N66" s="184">
        <v>0</v>
      </c>
      <c r="O66" s="185">
        <v>35577.51</v>
      </c>
      <c r="P66" s="185">
        <v>26166.800000000003</v>
      </c>
      <c r="Q66" s="185">
        <v>0</v>
      </c>
      <c r="R66" s="185">
        <v>9.0399999999999991</v>
      </c>
      <c r="S66" s="184">
        <v>96762.299999999988</v>
      </c>
      <c r="T66" s="184">
        <v>0</v>
      </c>
      <c r="U66" s="185">
        <v>-182523.31000000006</v>
      </c>
      <c r="V66" s="185">
        <v>99.32</v>
      </c>
      <c r="W66" s="185">
        <v>0</v>
      </c>
      <c r="X66" s="185">
        <v>0</v>
      </c>
      <c r="Y66" s="185">
        <v>368519.05999999994</v>
      </c>
      <c r="Z66" s="185">
        <v>1105180.1399999999</v>
      </c>
      <c r="AA66" s="185">
        <v>0</v>
      </c>
      <c r="AB66" s="185">
        <v>103320.69</v>
      </c>
      <c r="AC66" s="185">
        <v>9549.02</v>
      </c>
      <c r="AD66" s="185">
        <v>0</v>
      </c>
      <c r="AE66" s="185">
        <v>14865.43</v>
      </c>
      <c r="AF66" s="185">
        <v>0</v>
      </c>
      <c r="AG66" s="185">
        <v>173558.46000000002</v>
      </c>
      <c r="AH66" s="185">
        <v>0</v>
      </c>
      <c r="AI66" s="185">
        <v>0</v>
      </c>
      <c r="AJ66" s="185">
        <v>42.2</v>
      </c>
      <c r="AK66" s="185">
        <v>387.22999999999996</v>
      </c>
      <c r="AL66" s="185">
        <v>464.67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11999.62</v>
      </c>
      <c r="AY66" s="185">
        <v>-1184.1599999999985</v>
      </c>
      <c r="AZ66" s="185">
        <v>0</v>
      </c>
      <c r="BA66" s="185">
        <v>5974.2500000000009</v>
      </c>
      <c r="BB66" s="185">
        <v>0</v>
      </c>
      <c r="BC66" s="185">
        <v>0</v>
      </c>
      <c r="BD66" s="185">
        <v>62235.94</v>
      </c>
      <c r="BE66" s="185">
        <v>3343592.82</v>
      </c>
      <c r="BF66" s="185">
        <v>72160.95</v>
      </c>
      <c r="BG66" s="185">
        <v>0</v>
      </c>
      <c r="BH66" s="185">
        <v>1416.25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793047.2699999999</v>
      </c>
      <c r="BO66" s="185">
        <v>0</v>
      </c>
      <c r="BP66" s="185">
        <v>0</v>
      </c>
      <c r="BQ66" s="185">
        <v>0</v>
      </c>
      <c r="BR66" s="185">
        <v>0</v>
      </c>
      <c r="BS66" s="185">
        <v>16932.5</v>
      </c>
      <c r="BT66" s="185">
        <v>0</v>
      </c>
      <c r="BU66" s="185">
        <v>0</v>
      </c>
      <c r="BV66" s="185">
        <v>3082.3</v>
      </c>
      <c r="BW66" s="185">
        <v>165352.72999999998</v>
      </c>
      <c r="BX66" s="185">
        <v>0</v>
      </c>
      <c r="BY66" s="185">
        <v>264161.85000000003</v>
      </c>
      <c r="BZ66" s="185">
        <v>0</v>
      </c>
      <c r="CA66" s="185">
        <v>1148.28</v>
      </c>
      <c r="CB66" s="185">
        <v>0</v>
      </c>
      <c r="CC66" s="185">
        <v>159329.92000000001</v>
      </c>
      <c r="CD66" s="249" t="s">
        <v>221</v>
      </c>
      <c r="CE66" s="195">
        <f t="shared" si="0"/>
        <v>6794107.7699999986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112416</v>
      </c>
      <c r="D67" s="195">
        <f>ROUND(D51+D52,0)</f>
        <v>0</v>
      </c>
      <c r="E67" s="195">
        <f t="shared" ref="E67:BP67" si="3">ROUND(E51+E52,0)</f>
        <v>918810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259707</v>
      </c>
      <c r="P67" s="195">
        <f t="shared" si="3"/>
        <v>396519</v>
      </c>
      <c r="Q67" s="195">
        <f t="shared" si="3"/>
        <v>0</v>
      </c>
      <c r="R67" s="195">
        <f t="shared" si="3"/>
        <v>18513</v>
      </c>
      <c r="S67" s="195">
        <f t="shared" si="3"/>
        <v>131763</v>
      </c>
      <c r="T67" s="195">
        <f t="shared" si="3"/>
        <v>0</v>
      </c>
      <c r="U67" s="195">
        <f t="shared" si="3"/>
        <v>147895</v>
      </c>
      <c r="V67" s="195">
        <f t="shared" si="3"/>
        <v>9730</v>
      </c>
      <c r="W67" s="195">
        <f t="shared" si="3"/>
        <v>0</v>
      </c>
      <c r="X67" s="195">
        <f t="shared" si="3"/>
        <v>0</v>
      </c>
      <c r="Y67" s="195">
        <f t="shared" si="3"/>
        <v>308686</v>
      </c>
      <c r="Z67" s="195">
        <f t="shared" si="3"/>
        <v>0</v>
      </c>
      <c r="AA67" s="195">
        <f t="shared" si="3"/>
        <v>0</v>
      </c>
      <c r="AB67" s="195">
        <f t="shared" si="3"/>
        <v>84209</v>
      </c>
      <c r="AC67" s="195">
        <f t="shared" si="3"/>
        <v>58200</v>
      </c>
      <c r="AD67" s="195">
        <f t="shared" si="3"/>
        <v>0</v>
      </c>
      <c r="AE67" s="195">
        <f t="shared" si="3"/>
        <v>164020</v>
      </c>
      <c r="AF67" s="195">
        <f t="shared" si="3"/>
        <v>0</v>
      </c>
      <c r="AG67" s="195">
        <f t="shared" si="3"/>
        <v>390487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167824</v>
      </c>
      <c r="AZ67" s="195">
        <f>ROUND(AZ51+AZ52,0)</f>
        <v>0</v>
      </c>
      <c r="BA67" s="195">
        <f>ROUND(BA51+BA52,0)</f>
        <v>10330</v>
      </c>
      <c r="BB67" s="195">
        <f t="shared" si="3"/>
        <v>23232</v>
      </c>
      <c r="BC67" s="195">
        <f t="shared" si="3"/>
        <v>0</v>
      </c>
      <c r="BD67" s="195">
        <f t="shared" si="3"/>
        <v>125671</v>
      </c>
      <c r="BE67" s="195">
        <f t="shared" si="3"/>
        <v>466382</v>
      </c>
      <c r="BF67" s="195">
        <f t="shared" si="3"/>
        <v>60958</v>
      </c>
      <c r="BG67" s="195">
        <f t="shared" si="3"/>
        <v>2828</v>
      </c>
      <c r="BH67" s="195">
        <f t="shared" si="3"/>
        <v>17400</v>
      </c>
      <c r="BI67" s="195">
        <f t="shared" si="3"/>
        <v>0</v>
      </c>
      <c r="BJ67" s="195">
        <f t="shared" si="3"/>
        <v>0</v>
      </c>
      <c r="BK67" s="195">
        <f t="shared" si="3"/>
        <v>4193</v>
      </c>
      <c r="BL67" s="195">
        <f t="shared" si="3"/>
        <v>82131</v>
      </c>
      <c r="BM67" s="195">
        <f t="shared" si="3"/>
        <v>0</v>
      </c>
      <c r="BN67" s="195">
        <f t="shared" si="3"/>
        <v>91069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23784</v>
      </c>
      <c r="BT67" s="195">
        <f t="shared" si="4"/>
        <v>27118</v>
      </c>
      <c r="BU67" s="195">
        <f t="shared" si="4"/>
        <v>0</v>
      </c>
      <c r="BV67" s="195">
        <f t="shared" si="4"/>
        <v>10311</v>
      </c>
      <c r="BW67" s="195">
        <f t="shared" si="4"/>
        <v>44831</v>
      </c>
      <c r="BX67" s="195">
        <f t="shared" si="4"/>
        <v>0</v>
      </c>
      <c r="BY67" s="195">
        <f t="shared" si="4"/>
        <v>99863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47243</v>
      </c>
      <c r="CD67" s="249" t="s">
        <v>221</v>
      </c>
      <c r="CE67" s="195">
        <f t="shared" si="0"/>
        <v>4306123</v>
      </c>
      <c r="CF67" s="252"/>
    </row>
    <row r="68" spans="1:84" ht="12.6" customHeight="1" x14ac:dyDescent="0.25">
      <c r="A68" s="171" t="s">
        <v>240</v>
      </c>
      <c r="B68" s="175"/>
      <c r="C68" s="184">
        <v>1059.22</v>
      </c>
      <c r="D68" s="184">
        <v>0</v>
      </c>
      <c r="E68" s="184">
        <v>38612.25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618.31999999999994</v>
      </c>
      <c r="T68" s="185">
        <v>0</v>
      </c>
      <c r="U68" s="185">
        <v>201027.83</v>
      </c>
      <c r="V68" s="185">
        <v>0</v>
      </c>
      <c r="W68" s="185">
        <v>0</v>
      </c>
      <c r="X68" s="185">
        <v>0</v>
      </c>
      <c r="Y68" s="185">
        <v>287737.39</v>
      </c>
      <c r="Z68" s="185">
        <v>1500408.9000000001</v>
      </c>
      <c r="AA68" s="185">
        <v>0</v>
      </c>
      <c r="AB68" s="185">
        <v>283891.91000000003</v>
      </c>
      <c r="AC68" s="185">
        <v>13264.87</v>
      </c>
      <c r="AD68" s="185">
        <v>0</v>
      </c>
      <c r="AE68" s="185">
        <v>450</v>
      </c>
      <c r="AF68" s="185">
        <v>0</v>
      </c>
      <c r="AG68" s="185">
        <v>2933.28</v>
      </c>
      <c r="AH68" s="185">
        <v>0</v>
      </c>
      <c r="AI68" s="185">
        <v>0</v>
      </c>
      <c r="AJ68" s="185">
        <v>33801.360000000001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70808.570000000007</v>
      </c>
      <c r="AY68" s="185">
        <v>2188.61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75671.920000000013</v>
      </c>
      <c r="BF68" s="185">
        <v>206042.55000000005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9932.1600000000017</v>
      </c>
      <c r="BO68" s="185">
        <v>0</v>
      </c>
      <c r="BP68" s="185">
        <v>0</v>
      </c>
      <c r="BQ68" s="185">
        <v>0</v>
      </c>
      <c r="BR68" s="185">
        <v>0</v>
      </c>
      <c r="BS68" s="185">
        <v>22325.760000000002</v>
      </c>
      <c r="BT68" s="185">
        <v>0</v>
      </c>
      <c r="BU68" s="185">
        <v>0</v>
      </c>
      <c r="BV68" s="185">
        <v>14041.560000000005</v>
      </c>
      <c r="BW68" s="185">
        <v>418704.66000000003</v>
      </c>
      <c r="BX68" s="185">
        <v>0</v>
      </c>
      <c r="BY68" s="185">
        <v>6255.47</v>
      </c>
      <c r="BZ68" s="185">
        <v>0</v>
      </c>
      <c r="CA68" s="185">
        <v>6086.2799999999988</v>
      </c>
      <c r="CB68" s="185">
        <v>0</v>
      </c>
      <c r="CC68" s="185">
        <v>37732.439999999988</v>
      </c>
      <c r="CD68" s="249" t="s">
        <v>221</v>
      </c>
      <c r="CE68" s="195">
        <f t="shared" si="0"/>
        <v>3233595.3099999996</v>
      </c>
      <c r="CF68" s="252"/>
    </row>
    <row r="69" spans="1:84" ht="12.6" customHeight="1" x14ac:dyDescent="0.25">
      <c r="A69" s="171" t="s">
        <v>241</v>
      </c>
      <c r="B69" s="175"/>
      <c r="C69" s="184">
        <v>13659.43</v>
      </c>
      <c r="D69" s="184">
        <v>0</v>
      </c>
      <c r="E69" s="185">
        <v>40655.22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17180.62</v>
      </c>
      <c r="P69" s="185">
        <v>33755.729999999996</v>
      </c>
      <c r="Q69" s="185">
        <v>8053.04</v>
      </c>
      <c r="R69" s="224">
        <v>848.55</v>
      </c>
      <c r="S69" s="185">
        <v>1109.6199999999999</v>
      </c>
      <c r="T69" s="184">
        <v>0</v>
      </c>
      <c r="U69" s="185">
        <v>102000.46</v>
      </c>
      <c r="V69" s="185">
        <v>425.34000000000003</v>
      </c>
      <c r="W69" s="184">
        <v>0</v>
      </c>
      <c r="X69" s="185">
        <v>0</v>
      </c>
      <c r="Y69" s="185">
        <v>26761.360000000001</v>
      </c>
      <c r="Z69" s="185">
        <v>85299.03</v>
      </c>
      <c r="AA69" s="185">
        <v>0</v>
      </c>
      <c r="AB69" s="185">
        <v>20347.41</v>
      </c>
      <c r="AC69" s="185">
        <v>11242.399999999998</v>
      </c>
      <c r="AD69" s="185">
        <v>0</v>
      </c>
      <c r="AE69" s="185">
        <v>5486.2100000000009</v>
      </c>
      <c r="AF69" s="185">
        <v>0</v>
      </c>
      <c r="AG69" s="185">
        <v>36661.11</v>
      </c>
      <c r="AH69" s="185">
        <v>0</v>
      </c>
      <c r="AI69" s="185">
        <v>0</v>
      </c>
      <c r="AJ69" s="185">
        <v>8979.7100000000009</v>
      </c>
      <c r="AK69" s="185">
        <v>2415.16</v>
      </c>
      <c r="AL69" s="185">
        <v>1540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1576.7</v>
      </c>
      <c r="AW69" s="185">
        <v>0</v>
      </c>
      <c r="AX69" s="185">
        <v>4655.18</v>
      </c>
      <c r="AY69" s="185">
        <v>48199.58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16230.91</v>
      </c>
      <c r="BF69" s="185">
        <v>-927.69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35982.36</v>
      </c>
      <c r="BO69" s="185">
        <v>0</v>
      </c>
      <c r="BP69" s="185">
        <v>0</v>
      </c>
      <c r="BQ69" s="185">
        <v>0</v>
      </c>
      <c r="BR69" s="185">
        <v>0</v>
      </c>
      <c r="BS69" s="185">
        <v>6892.6500000000005</v>
      </c>
      <c r="BT69" s="185">
        <v>379.93</v>
      </c>
      <c r="BU69" s="185">
        <v>0</v>
      </c>
      <c r="BV69" s="185">
        <v>0</v>
      </c>
      <c r="BW69" s="185">
        <v>20326.689999999995</v>
      </c>
      <c r="BX69" s="185">
        <v>0</v>
      </c>
      <c r="BY69" s="185">
        <v>82260.999999999985</v>
      </c>
      <c r="BZ69" s="185">
        <v>0</v>
      </c>
      <c r="CA69" s="185">
        <v>11050.800000000001</v>
      </c>
      <c r="CB69" s="185">
        <v>0</v>
      </c>
      <c r="CC69" s="185">
        <v>56739580.262026466</v>
      </c>
      <c r="CD69" s="188">
        <v>4773191.41</v>
      </c>
      <c r="CE69" s="195">
        <f t="shared" si="0"/>
        <v>62155820.182026461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50</v>
      </c>
      <c r="Q70" s="184">
        <v>0</v>
      </c>
      <c r="R70" s="184">
        <v>0</v>
      </c>
      <c r="S70" s="184">
        <v>3604.01</v>
      </c>
      <c r="T70" s="184">
        <v>0</v>
      </c>
      <c r="U70" s="185">
        <v>-69766.710000000006</v>
      </c>
      <c r="V70" s="184">
        <v>0</v>
      </c>
      <c r="W70" s="184">
        <v>0</v>
      </c>
      <c r="X70" s="185">
        <v>0</v>
      </c>
      <c r="Y70" s="185">
        <v>0</v>
      </c>
      <c r="Z70" s="185">
        <v>140</v>
      </c>
      <c r="AA70" s="185">
        <v>0</v>
      </c>
      <c r="AB70" s="185">
        <v>41639.910000000011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6509.43</v>
      </c>
      <c r="AK70" s="185">
        <v>0</v>
      </c>
      <c r="AL70" s="185">
        <v>60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700</v>
      </c>
      <c r="AX70" s="185">
        <v>0</v>
      </c>
      <c r="AY70" s="185">
        <v>538839.85</v>
      </c>
      <c r="AZ70" s="185">
        <v>78060.710000000006</v>
      </c>
      <c r="BA70" s="185">
        <v>28506.05</v>
      </c>
      <c r="BB70" s="185">
        <v>0</v>
      </c>
      <c r="BC70" s="185">
        <v>0</v>
      </c>
      <c r="BD70" s="185">
        <v>0</v>
      </c>
      <c r="BE70" s="185">
        <v>84471</v>
      </c>
      <c r="BF70" s="185">
        <v>85815.96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94155.87</v>
      </c>
      <c r="BO70" s="185">
        <v>0</v>
      </c>
      <c r="BP70" s="185">
        <v>0</v>
      </c>
      <c r="BQ70" s="185">
        <v>0</v>
      </c>
      <c r="BR70" s="185">
        <v>0</v>
      </c>
      <c r="BS70" s="185">
        <v>27670.690000000002</v>
      </c>
      <c r="BT70" s="185">
        <v>0</v>
      </c>
      <c r="BU70" s="185">
        <v>0</v>
      </c>
      <c r="BV70" s="185">
        <v>0</v>
      </c>
      <c r="BW70" s="185">
        <v>12825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948193.90000000026</v>
      </c>
      <c r="CD70" s="188"/>
      <c r="CE70" s="195">
        <f t="shared" si="0"/>
        <v>1881475.6700000004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1903514.8099999996</v>
      </c>
      <c r="D71" s="195">
        <f t="shared" ref="D71:AI71" si="5">SUM(D61:D69)-D70</f>
        <v>0</v>
      </c>
      <c r="E71" s="195">
        <f t="shared" si="5"/>
        <v>13772667.330000002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2775.2700000000004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3850636.0599999996</v>
      </c>
      <c r="P71" s="195">
        <f t="shared" si="5"/>
        <v>5250794.7299999995</v>
      </c>
      <c r="Q71" s="195">
        <f t="shared" si="5"/>
        <v>504124.77</v>
      </c>
      <c r="R71" s="195">
        <f t="shared" si="5"/>
        <v>58096.070000000007</v>
      </c>
      <c r="S71" s="195">
        <f t="shared" si="5"/>
        <v>4057133.7600000012</v>
      </c>
      <c r="T71" s="195">
        <f t="shared" si="5"/>
        <v>0</v>
      </c>
      <c r="U71" s="195">
        <f t="shared" si="5"/>
        <v>5268868.8699999992</v>
      </c>
      <c r="V71" s="195">
        <f t="shared" si="5"/>
        <v>403132.16000000015</v>
      </c>
      <c r="W71" s="195">
        <f t="shared" si="5"/>
        <v>0</v>
      </c>
      <c r="X71" s="195">
        <f t="shared" si="5"/>
        <v>0</v>
      </c>
      <c r="Y71" s="195">
        <f t="shared" si="5"/>
        <v>6919419.3899999997</v>
      </c>
      <c r="Z71" s="195">
        <f t="shared" si="5"/>
        <v>8660616.709999999</v>
      </c>
      <c r="AA71" s="195">
        <f t="shared" si="5"/>
        <v>0</v>
      </c>
      <c r="AB71" s="195">
        <f t="shared" si="5"/>
        <v>28922205.460000005</v>
      </c>
      <c r="AC71" s="195">
        <f t="shared" si="5"/>
        <v>1656113.5699999998</v>
      </c>
      <c r="AD71" s="195">
        <f t="shared" si="5"/>
        <v>0</v>
      </c>
      <c r="AE71" s="195">
        <f t="shared" si="5"/>
        <v>1184459.01</v>
      </c>
      <c r="AF71" s="195">
        <f t="shared" si="5"/>
        <v>0</v>
      </c>
      <c r="AG71" s="195">
        <f t="shared" si="5"/>
        <v>6919849.2800000012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1152999.6100000001</v>
      </c>
      <c r="AK71" s="195">
        <f t="shared" si="6"/>
        <v>360770.52999999991</v>
      </c>
      <c r="AL71" s="195">
        <f t="shared" si="6"/>
        <v>297269.16000000003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178125.25999999998</v>
      </c>
      <c r="AW71" s="195">
        <f t="shared" si="6"/>
        <v>-700</v>
      </c>
      <c r="AX71" s="195">
        <f t="shared" si="6"/>
        <v>87463.37</v>
      </c>
      <c r="AY71" s="195">
        <f t="shared" si="6"/>
        <v>1736963.6</v>
      </c>
      <c r="AZ71" s="195">
        <f t="shared" si="6"/>
        <v>-77098.48000000001</v>
      </c>
      <c r="BA71" s="195">
        <f t="shared" si="6"/>
        <v>56090.479999999996</v>
      </c>
      <c r="BB71" s="195">
        <f t="shared" si="6"/>
        <v>23360.880000000001</v>
      </c>
      <c r="BC71" s="195">
        <f t="shared" si="6"/>
        <v>0</v>
      </c>
      <c r="BD71" s="195">
        <f t="shared" si="6"/>
        <v>180266.46000000002</v>
      </c>
      <c r="BE71" s="195">
        <f t="shared" si="6"/>
        <v>6389975.8499999996</v>
      </c>
      <c r="BF71" s="195">
        <f t="shared" si="6"/>
        <v>1876446.7300000002</v>
      </c>
      <c r="BG71" s="195">
        <f t="shared" si="6"/>
        <v>2828</v>
      </c>
      <c r="BH71" s="195">
        <f t="shared" si="6"/>
        <v>284988.96999999997</v>
      </c>
      <c r="BI71" s="195">
        <f t="shared" si="6"/>
        <v>0</v>
      </c>
      <c r="BJ71" s="195">
        <f t="shared" si="6"/>
        <v>0</v>
      </c>
      <c r="BK71" s="195">
        <f t="shared" si="6"/>
        <v>4193</v>
      </c>
      <c r="BL71" s="195">
        <f t="shared" si="6"/>
        <v>82131</v>
      </c>
      <c r="BM71" s="195">
        <f t="shared" si="6"/>
        <v>0</v>
      </c>
      <c r="BN71" s="195">
        <f t="shared" si="6"/>
        <v>2973448.3600000003</v>
      </c>
      <c r="BO71" s="195">
        <f t="shared" si="6"/>
        <v>164969.85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204067.85</v>
      </c>
      <c r="BT71" s="195">
        <f t="shared" si="7"/>
        <v>184170.70999999996</v>
      </c>
      <c r="BU71" s="195">
        <f t="shared" si="7"/>
        <v>0</v>
      </c>
      <c r="BV71" s="195">
        <f t="shared" si="7"/>
        <v>151945.20000000001</v>
      </c>
      <c r="BW71" s="195">
        <f t="shared" si="7"/>
        <v>1232807.0899999999</v>
      </c>
      <c r="BX71" s="195">
        <f t="shared" si="7"/>
        <v>0</v>
      </c>
      <c r="BY71" s="195">
        <f t="shared" si="7"/>
        <v>4157754.9500000007</v>
      </c>
      <c r="BZ71" s="195">
        <f t="shared" si="7"/>
        <v>0</v>
      </c>
      <c r="CA71" s="195">
        <f t="shared" si="7"/>
        <v>250306.32999999996</v>
      </c>
      <c r="CB71" s="195">
        <f t="shared" si="7"/>
        <v>0</v>
      </c>
      <c r="CC71" s="195">
        <f t="shared" si="7"/>
        <v>57703020.162026465</v>
      </c>
      <c r="CD71" s="245">
        <f>CD69-CD70</f>
        <v>4773191.41</v>
      </c>
      <c r="CE71" s="195">
        <f>SUM(CE61:CE69)-CE70</f>
        <v>173766163.58202645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8115841.2599999998</v>
      </c>
      <c r="D73" s="184">
        <v>0</v>
      </c>
      <c r="E73" s="185">
        <v>60414135.210000008</v>
      </c>
      <c r="F73" s="185">
        <v>0</v>
      </c>
      <c r="G73" s="184">
        <v>0</v>
      </c>
      <c r="H73" s="184">
        <v>0</v>
      </c>
      <c r="I73" s="185">
        <v>0</v>
      </c>
      <c r="J73" s="185">
        <v>15677</v>
      </c>
      <c r="K73" s="185">
        <v>0</v>
      </c>
      <c r="L73" s="185">
        <v>0</v>
      </c>
      <c r="M73" s="184">
        <v>0</v>
      </c>
      <c r="N73" s="184">
        <v>0</v>
      </c>
      <c r="O73" s="184">
        <v>12400290.609999999</v>
      </c>
      <c r="P73" s="185">
        <v>14198002.850000001</v>
      </c>
      <c r="Q73" s="185">
        <v>1307249.02</v>
      </c>
      <c r="R73" s="185">
        <v>2163558.9700000002</v>
      </c>
      <c r="S73" s="185">
        <v>10190398.809999999</v>
      </c>
      <c r="T73" s="185">
        <v>0</v>
      </c>
      <c r="U73" s="185">
        <v>22236139.510000002</v>
      </c>
      <c r="V73" s="185">
        <v>2966787.77</v>
      </c>
      <c r="W73" s="185">
        <v>0</v>
      </c>
      <c r="X73" s="185">
        <v>0</v>
      </c>
      <c r="Y73" s="185">
        <v>9820013.5799999982</v>
      </c>
      <c r="Z73" s="185">
        <v>91068.78</v>
      </c>
      <c r="AA73" s="185">
        <v>0</v>
      </c>
      <c r="AB73" s="185">
        <v>19023428.559999999</v>
      </c>
      <c r="AC73" s="185">
        <v>20006422.740000002</v>
      </c>
      <c r="AD73" s="185">
        <v>0</v>
      </c>
      <c r="AE73" s="185">
        <v>2332244.04</v>
      </c>
      <c r="AF73" s="185">
        <v>0</v>
      </c>
      <c r="AG73" s="185">
        <v>20090702.000000004</v>
      </c>
      <c r="AH73" s="185">
        <v>0</v>
      </c>
      <c r="AI73" s="185">
        <v>0</v>
      </c>
      <c r="AJ73" s="185">
        <v>8727</v>
      </c>
      <c r="AK73" s="185">
        <v>913529.45000000007</v>
      </c>
      <c r="AL73" s="185">
        <v>388675.51000000007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206682892.66999999</v>
      </c>
      <c r="CF73" s="252"/>
    </row>
    <row r="74" spans="1:84" ht="12.6" customHeight="1" x14ac:dyDescent="0.25">
      <c r="A74" s="171" t="s">
        <v>246</v>
      </c>
      <c r="B74" s="175"/>
      <c r="C74" s="184">
        <v>215742.28</v>
      </c>
      <c r="D74" s="184">
        <v>0</v>
      </c>
      <c r="E74" s="185">
        <v>17000120.600000001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1695580.62</v>
      </c>
      <c r="P74" s="185">
        <v>34347903.129999995</v>
      </c>
      <c r="Q74" s="185">
        <v>3069262.98</v>
      </c>
      <c r="R74" s="185">
        <v>4246287.03</v>
      </c>
      <c r="S74" s="185">
        <v>12102123.32</v>
      </c>
      <c r="T74" s="185">
        <v>0</v>
      </c>
      <c r="U74" s="185">
        <v>58645954.800000004</v>
      </c>
      <c r="V74" s="185">
        <v>6589189.2699999986</v>
      </c>
      <c r="W74" s="185">
        <v>0</v>
      </c>
      <c r="X74" s="185">
        <v>0</v>
      </c>
      <c r="Y74" s="185">
        <v>61888520.209999993</v>
      </c>
      <c r="Z74" s="185">
        <v>55709685.610000014</v>
      </c>
      <c r="AA74" s="185">
        <v>0</v>
      </c>
      <c r="AB74" s="185">
        <v>178588780.49000001</v>
      </c>
      <c r="AC74" s="185">
        <v>6079500.6299999999</v>
      </c>
      <c r="AD74" s="185">
        <v>0</v>
      </c>
      <c r="AE74" s="185">
        <v>2417857.83</v>
      </c>
      <c r="AF74" s="185">
        <v>0</v>
      </c>
      <c r="AG74" s="185">
        <v>79253023.019999981</v>
      </c>
      <c r="AH74" s="185">
        <v>0</v>
      </c>
      <c r="AI74" s="185">
        <v>0</v>
      </c>
      <c r="AJ74" s="185">
        <v>8982778.3800000008</v>
      </c>
      <c r="AK74" s="185">
        <v>1477754.57</v>
      </c>
      <c r="AL74" s="185">
        <v>1425052.48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533735117.25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8331583.54</v>
      </c>
      <c r="D75" s="195">
        <f t="shared" si="9"/>
        <v>0</v>
      </c>
      <c r="E75" s="195">
        <f t="shared" si="9"/>
        <v>77414255.810000002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15677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14095871.23</v>
      </c>
      <c r="P75" s="195">
        <f t="shared" si="9"/>
        <v>48545905.979999997</v>
      </c>
      <c r="Q75" s="195">
        <f t="shared" si="9"/>
        <v>4376512</v>
      </c>
      <c r="R75" s="195">
        <f t="shared" si="9"/>
        <v>6409846</v>
      </c>
      <c r="S75" s="195">
        <f t="shared" si="9"/>
        <v>22292522.129999999</v>
      </c>
      <c r="T75" s="195">
        <f t="shared" si="9"/>
        <v>0</v>
      </c>
      <c r="U75" s="195">
        <f t="shared" si="9"/>
        <v>80882094.310000002</v>
      </c>
      <c r="V75" s="195">
        <f t="shared" si="9"/>
        <v>9555977.0399999991</v>
      </c>
      <c r="W75" s="195">
        <f t="shared" si="9"/>
        <v>0</v>
      </c>
      <c r="X75" s="195">
        <f t="shared" si="9"/>
        <v>0</v>
      </c>
      <c r="Y75" s="195">
        <f t="shared" si="9"/>
        <v>71708533.789999992</v>
      </c>
      <c r="Z75" s="195">
        <f t="shared" si="9"/>
        <v>55800754.390000015</v>
      </c>
      <c r="AA75" s="195">
        <f t="shared" si="9"/>
        <v>0</v>
      </c>
      <c r="AB75" s="195">
        <f t="shared" si="9"/>
        <v>197612209.05000001</v>
      </c>
      <c r="AC75" s="195">
        <f t="shared" si="9"/>
        <v>26085923.370000001</v>
      </c>
      <c r="AD75" s="195">
        <f t="shared" si="9"/>
        <v>0</v>
      </c>
      <c r="AE75" s="195">
        <f t="shared" si="9"/>
        <v>4750101.87</v>
      </c>
      <c r="AF75" s="195">
        <f t="shared" si="9"/>
        <v>0</v>
      </c>
      <c r="AG75" s="195">
        <f t="shared" si="9"/>
        <v>99343725.019999981</v>
      </c>
      <c r="AH75" s="195">
        <f t="shared" si="9"/>
        <v>0</v>
      </c>
      <c r="AI75" s="195">
        <f t="shared" si="9"/>
        <v>0</v>
      </c>
      <c r="AJ75" s="195">
        <f t="shared" si="9"/>
        <v>8991505.3800000008</v>
      </c>
      <c r="AK75" s="195">
        <f t="shared" si="9"/>
        <v>2391284.02</v>
      </c>
      <c r="AL75" s="195">
        <f t="shared" si="9"/>
        <v>1813727.99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740418009.91999996</v>
      </c>
      <c r="CF75" s="252"/>
    </row>
    <row r="76" spans="1:84" ht="12.6" customHeight="1" x14ac:dyDescent="0.25">
      <c r="A76" s="171" t="s">
        <v>248</v>
      </c>
      <c r="B76" s="175"/>
      <c r="C76" s="184">
        <v>2562.6799999999998</v>
      </c>
      <c r="D76" s="184">
        <v>0</v>
      </c>
      <c r="E76" s="185">
        <v>20945.620000000006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249" t="s">
        <v>221</v>
      </c>
      <c r="CE76" s="195">
        <f t="shared" si="8"/>
        <v>98164.369999999981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7043.8576395511127</v>
      </c>
      <c r="D77" s="184">
        <v>0</v>
      </c>
      <c r="E77" s="184">
        <v>65449.142360448881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72493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1664.4988187628569</v>
      </c>
      <c r="D78" s="184">
        <v>0</v>
      </c>
      <c r="E78" s="184">
        <v>13604.492074022384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3845.381460664395</v>
      </c>
      <c r="P78" s="184">
        <v>5871.1144807489718</v>
      </c>
      <c r="Q78" s="184">
        <v>0</v>
      </c>
      <c r="R78" s="184">
        <v>274.12126425097017</v>
      </c>
      <c r="S78" s="184">
        <v>1950.9608659272203</v>
      </c>
      <c r="T78" s="184">
        <v>0</v>
      </c>
      <c r="U78" s="184">
        <v>2189.8329570881988</v>
      </c>
      <c r="V78" s="184">
        <v>144.06889779051198</v>
      </c>
      <c r="W78" s="184">
        <v>0</v>
      </c>
      <c r="X78" s="184">
        <v>0</v>
      </c>
      <c r="Y78" s="184">
        <v>4570.6038064421937</v>
      </c>
      <c r="Z78" s="184">
        <v>0</v>
      </c>
      <c r="AA78" s="184">
        <v>0</v>
      </c>
      <c r="AB78" s="184">
        <v>1246.847754080223</v>
      </c>
      <c r="AC78" s="184">
        <v>861.75037569333972</v>
      </c>
      <c r="AD78" s="184">
        <v>0</v>
      </c>
      <c r="AE78" s="184">
        <v>2428.5816404200432</v>
      </c>
      <c r="AF78" s="184">
        <v>0</v>
      </c>
      <c r="AG78" s="184">
        <v>5781.8061833494185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152.95426148815505</v>
      </c>
      <c r="BB78" s="184">
        <v>343.98958098748056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257.63008118933584</v>
      </c>
      <c r="BI78" s="184">
        <v>0</v>
      </c>
      <c r="BJ78" s="249" t="s">
        <v>221</v>
      </c>
      <c r="BK78" s="184">
        <v>62.080633203269187</v>
      </c>
      <c r="BL78" s="184">
        <v>1216.0802337324635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352.16697345482902</v>
      </c>
      <c r="BT78" s="184">
        <v>401.53010510840136</v>
      </c>
      <c r="BU78" s="184">
        <v>0</v>
      </c>
      <c r="BV78" s="184">
        <v>152.66847493647649</v>
      </c>
      <c r="BW78" s="184">
        <v>663.79772261361245</v>
      </c>
      <c r="BX78" s="184">
        <v>0</v>
      </c>
      <c r="BY78" s="184">
        <v>1478.6336377893529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49515.592283744103</v>
      </c>
      <c r="CF78" s="195"/>
    </row>
    <row r="79" spans="1:84" ht="12.6" customHeight="1" x14ac:dyDescent="0.25">
      <c r="A79" s="171" t="s">
        <v>251</v>
      </c>
      <c r="B79" s="175"/>
      <c r="C79" s="225">
        <v>81069.901347904393</v>
      </c>
      <c r="D79" s="225">
        <v>0</v>
      </c>
      <c r="E79" s="184">
        <v>753274.09865209553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834343.99999999988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9.98</v>
      </c>
      <c r="D80" s="187">
        <v>0</v>
      </c>
      <c r="E80" s="187">
        <v>81.289999999999992</v>
      </c>
      <c r="F80" s="187">
        <v>0</v>
      </c>
      <c r="G80" s="187">
        <v>0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18.96</v>
      </c>
      <c r="P80" s="187">
        <v>19.14</v>
      </c>
      <c r="Q80" s="187">
        <v>2.98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19.190000000000001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35.32</v>
      </c>
      <c r="AH80" s="187">
        <v>0</v>
      </c>
      <c r="AI80" s="187">
        <v>0</v>
      </c>
      <c r="AJ80" s="187">
        <v>1.53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188.39999999999998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4564</v>
      </c>
      <c r="D111" s="174">
        <v>18252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662</v>
      </c>
      <c r="D114" s="174">
        <v>1093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101</v>
      </c>
    </row>
    <row r="128" spans="1:5" ht="12.6" customHeight="1" x14ac:dyDescent="0.25">
      <c r="A128" s="173" t="s">
        <v>292</v>
      </c>
      <c r="B128" s="172" t="s">
        <v>256</v>
      </c>
      <c r="C128" s="189">
        <v>128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2502</v>
      </c>
      <c r="C138" s="189">
        <v>1244</v>
      </c>
      <c r="D138" s="174">
        <v>820</v>
      </c>
      <c r="E138" s="175">
        <f>SUM(B138:D138)</f>
        <v>4566</v>
      </c>
    </row>
    <row r="139" spans="1:6" ht="12.6" customHeight="1" x14ac:dyDescent="0.25">
      <c r="A139" s="173" t="s">
        <v>215</v>
      </c>
      <c r="B139" s="174">
        <v>11413</v>
      </c>
      <c r="C139" s="189">
        <v>4306</v>
      </c>
      <c r="D139" s="174">
        <v>2537</v>
      </c>
      <c r="E139" s="175">
        <f>SUM(B139:D139)</f>
        <v>18256</v>
      </c>
    </row>
    <row r="140" spans="1:6" ht="12.6" customHeight="1" x14ac:dyDescent="0.25">
      <c r="A140" s="173" t="s">
        <v>298</v>
      </c>
      <c r="B140" s="174">
        <v>142504.47362874128</v>
      </c>
      <c r="C140" s="174">
        <v>66058.963987391675</v>
      </c>
      <c r="D140" s="174">
        <v>89435.562383867131</v>
      </c>
      <c r="E140" s="175">
        <f>SUM(B140:D140)</f>
        <v>297999.00000000012</v>
      </c>
    </row>
    <row r="141" spans="1:6" ht="12.6" customHeight="1" x14ac:dyDescent="0.25">
      <c r="A141" s="173" t="s">
        <v>245</v>
      </c>
      <c r="B141" s="174">
        <v>127879489.04999998</v>
      </c>
      <c r="C141" s="189">
        <v>47625101.230000004</v>
      </c>
      <c r="D141" s="174">
        <v>31178302.390000001</v>
      </c>
      <c r="E141" s="175">
        <f>SUM(B141:D141)</f>
        <v>206682892.66999996</v>
      </c>
      <c r="F141" s="199"/>
    </row>
    <row r="142" spans="1:6" ht="12.6" customHeight="1" x14ac:dyDescent="0.25">
      <c r="A142" s="173" t="s">
        <v>246</v>
      </c>
      <c r="B142" s="174">
        <v>255234554.28000006</v>
      </c>
      <c r="C142" s="189">
        <v>118315795.98999999</v>
      </c>
      <c r="D142" s="174">
        <v>160184766.97999996</v>
      </c>
      <c r="E142" s="175">
        <f>SUM(B142:D142)</f>
        <v>533735117.25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3851413.0499999989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144079.01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-60066.11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1017897.94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189848.2699999999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5143172.1599999983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2517956.3400000003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715638.96999999986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3233595.31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4325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4325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40598.86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4169622.72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4210221.58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558644.82999999996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558644.82999999996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1127060.06</v>
      </c>
      <c r="C195" s="189">
        <v>0</v>
      </c>
      <c r="D195" s="174">
        <v>0</v>
      </c>
      <c r="E195" s="175">
        <f t="shared" ref="E195:E203" si="10">SUM(B195:C195)-D195</f>
        <v>1127060.06</v>
      </c>
    </row>
    <row r="196" spans="1:8" ht="12.6" customHeight="1" x14ac:dyDescent="0.25">
      <c r="A196" s="173" t="s">
        <v>333</v>
      </c>
      <c r="B196" s="174">
        <f>1610411.04-465236</f>
        <v>1145175.04</v>
      </c>
      <c r="C196" s="189">
        <v>0</v>
      </c>
      <c r="D196" s="174">
        <v>0</v>
      </c>
      <c r="E196" s="175">
        <f t="shared" si="10"/>
        <v>1145175.04</v>
      </c>
    </row>
    <row r="197" spans="1:8" ht="12.6" customHeight="1" x14ac:dyDescent="0.25">
      <c r="A197" s="173" t="s">
        <v>334</v>
      </c>
      <c r="B197" s="174">
        <v>47565455.079999998</v>
      </c>
      <c r="C197" s="189">
        <v>625351.55999999994</v>
      </c>
      <c r="D197" s="174">
        <v>14994991.229999997</v>
      </c>
      <c r="E197" s="175">
        <f t="shared" si="10"/>
        <v>33195815.410000004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12449147.4</v>
      </c>
      <c r="C199" s="189">
        <v>4303.2999999999884</v>
      </c>
      <c r="D199" s="174">
        <v>0</v>
      </c>
      <c r="E199" s="175">
        <f t="shared" si="10"/>
        <v>12453450.700000001</v>
      </c>
    </row>
    <row r="200" spans="1:8" ht="12.6" customHeight="1" x14ac:dyDescent="0.25">
      <c r="A200" s="173" t="s">
        <v>337</v>
      </c>
      <c r="B200" s="174">
        <v>40603255.359999999</v>
      </c>
      <c r="C200" s="189">
        <v>752696.28999999992</v>
      </c>
      <c r="D200" s="174">
        <v>-3400</v>
      </c>
      <c r="E200" s="175">
        <f t="shared" si="10"/>
        <v>41359351.649999999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465236</v>
      </c>
      <c r="C202" s="189">
        <v>0</v>
      </c>
      <c r="D202" s="174">
        <v>0</v>
      </c>
      <c r="E202" s="175">
        <f t="shared" si="10"/>
        <v>465236</v>
      </c>
    </row>
    <row r="203" spans="1:8" ht="12.6" customHeight="1" x14ac:dyDescent="0.25">
      <c r="A203" s="173" t="s">
        <v>340</v>
      </c>
      <c r="B203" s="174">
        <v>394215.65000000596</v>
      </c>
      <c r="C203" s="189">
        <v>328301.20000000065</v>
      </c>
      <c r="D203" s="174">
        <v>-265420.84999999998</v>
      </c>
      <c r="E203" s="175">
        <f t="shared" si="10"/>
        <v>987937.70000000659</v>
      </c>
    </row>
    <row r="204" spans="1:8" ht="12.6" customHeight="1" x14ac:dyDescent="0.25">
      <c r="A204" s="173" t="s">
        <v>203</v>
      </c>
      <c r="B204" s="175">
        <f>SUM(B195:B203)</f>
        <v>103749544.59</v>
      </c>
      <c r="C204" s="191">
        <f>SUM(C195:C203)</f>
        <v>1710652.3500000006</v>
      </c>
      <c r="D204" s="175">
        <f>SUM(D195:D203)</f>
        <v>14726170.379999997</v>
      </c>
      <c r="E204" s="175">
        <f>SUM(E195:E203)</f>
        <v>90734026.560000017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1443445</v>
      </c>
      <c r="C209" s="189">
        <v>47888.14</v>
      </c>
      <c r="D209" s="174">
        <v>0</v>
      </c>
      <c r="E209" s="175">
        <f t="shared" ref="E209:E216" si="11">SUM(B209:C209)-D209</f>
        <v>1491333.14</v>
      </c>
      <c r="H209" s="259"/>
    </row>
    <row r="210" spans="1:8" ht="12.6" customHeight="1" x14ac:dyDescent="0.25">
      <c r="A210" s="173" t="s">
        <v>334</v>
      </c>
      <c r="B210" s="174">
        <v>31773949</v>
      </c>
      <c r="C210" s="189">
        <f>1628209.24000001-5049</f>
        <v>1623160.24000001</v>
      </c>
      <c r="D210" s="174">
        <f>14996639.09-5049</f>
        <v>14991590.09</v>
      </c>
      <c r="E210" s="175">
        <f t="shared" si="11"/>
        <v>18405519.15000001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10624649.51</v>
      </c>
      <c r="C212" s="189">
        <v>304663.40999999997</v>
      </c>
      <c r="D212" s="174">
        <v>0</v>
      </c>
      <c r="E212" s="175">
        <f t="shared" si="11"/>
        <v>10929312.92</v>
      </c>
      <c r="H212" s="259"/>
    </row>
    <row r="213" spans="1:8" ht="12.6" customHeight="1" x14ac:dyDescent="0.25">
      <c r="A213" s="173" t="s">
        <v>337</v>
      </c>
      <c r="B213" s="174">
        <v>30709400.23</v>
      </c>
      <c r="C213" s="189">
        <v>2330411.1100000101</v>
      </c>
      <c r="D213" s="174">
        <v>0</v>
      </c>
      <c r="E213" s="175">
        <f t="shared" si="11"/>
        <v>33039811.340000011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74551443.739999995</v>
      </c>
      <c r="C217" s="191">
        <f>SUM(C208:C216)</f>
        <v>4306122.9000000199</v>
      </c>
      <c r="D217" s="175">
        <f>SUM(D208:D216)</f>
        <v>14991590.09</v>
      </c>
      <c r="E217" s="175">
        <f>SUM(E208:E216)</f>
        <v>63865976.550000019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2048295.45</v>
      </c>
      <c r="D221" s="172">
        <f>C221</f>
        <v>2048295.45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305223898.35999995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139414839.31999999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3634815.12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13044626.329999998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64261151.500000007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3748222.4699999997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529327553.09999996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1604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2778355.35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11685385.129999999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14463740.479999999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545839589.02999997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33804.619999999995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87497901.729999989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63834608.160000004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80313544.189999998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1797928.7400000002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53368.19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105861939.30999997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8884725.4399999995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8884725.4399999995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1127060.06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1145174.57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33195815.41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12453450.699999999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41359351.649999999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465236.47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987937.7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90734026.559999987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63865976.549999997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26868050.00999999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3312660.49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3312660.49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12463859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12463859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157391234.24999997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3523118.1500000004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4303424.5500000007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1971972.29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9798514.9900000021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13021634.039999999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88385.06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13110019.1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13110019.1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134482700.16000023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157391234.25000024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157391234.24999997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206682892.67000002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533735117.24999982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740418009.91999984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2048295.45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529327553.09999979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14463740.479999999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545839589.02999973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194578420.8900001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1881475.67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1881475.67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196459896.56000009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52876742.829999998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5143172.1599999983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2340204.02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37810478.489999942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987397.65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6794107.7699999986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4306124.0399999991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3233595.31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4325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4210221.58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558644.82999999996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57382628.772026516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175647642.45202646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20812254.107973635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-601758.16999999993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20210495.937973633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20210495.937973633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Centralia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4564</v>
      </c>
      <c r="C414" s="194">
        <f>E138</f>
        <v>4566</v>
      </c>
      <c r="D414" s="179"/>
    </row>
    <row r="415" spans="1:5" ht="12.6" customHeight="1" x14ac:dyDescent="0.25">
      <c r="A415" s="179" t="s">
        <v>464</v>
      </c>
      <c r="B415" s="179">
        <f>D111</f>
        <v>18252</v>
      </c>
      <c r="C415" s="179">
        <f>E139</f>
        <v>18256</v>
      </c>
      <c r="D415" s="194">
        <f>SUM(C59:H59)+N59</f>
        <v>16817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662</v>
      </c>
    </row>
    <row r="424" spans="1:7" ht="12.6" customHeight="1" x14ac:dyDescent="0.25">
      <c r="A424" s="179" t="s">
        <v>1244</v>
      </c>
      <c r="B424" s="179">
        <f>D114</f>
        <v>1093</v>
      </c>
      <c r="D424" s="179">
        <f>J59</f>
        <v>1093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52876742.829999998</v>
      </c>
      <c r="C427" s="179">
        <f t="shared" ref="C427:C434" si="13">CE61</f>
        <v>52876742.829999983</v>
      </c>
      <c r="D427" s="179"/>
    </row>
    <row r="428" spans="1:7" ht="12.6" customHeight="1" x14ac:dyDescent="0.25">
      <c r="A428" s="179" t="s">
        <v>3</v>
      </c>
      <c r="B428" s="179">
        <f t="shared" si="12"/>
        <v>5143172.1599999983</v>
      </c>
      <c r="C428" s="179">
        <f t="shared" si="13"/>
        <v>5143170</v>
      </c>
      <c r="D428" s="179">
        <f>D173</f>
        <v>5143172.1599999983</v>
      </c>
    </row>
    <row r="429" spans="1:7" ht="12.6" customHeight="1" x14ac:dyDescent="0.25">
      <c r="A429" s="179" t="s">
        <v>236</v>
      </c>
      <c r="B429" s="179">
        <f t="shared" si="12"/>
        <v>2340204.02</v>
      </c>
      <c r="C429" s="179">
        <f t="shared" si="13"/>
        <v>2340204.02</v>
      </c>
      <c r="D429" s="179"/>
    </row>
    <row r="430" spans="1:7" ht="12.6" customHeight="1" x14ac:dyDescent="0.25">
      <c r="A430" s="179" t="s">
        <v>237</v>
      </c>
      <c r="B430" s="179">
        <f t="shared" si="12"/>
        <v>37810478.489999942</v>
      </c>
      <c r="C430" s="179">
        <f t="shared" si="13"/>
        <v>37810478.489999987</v>
      </c>
      <c r="D430" s="179"/>
    </row>
    <row r="431" spans="1:7" ht="12.6" customHeight="1" x14ac:dyDescent="0.25">
      <c r="A431" s="179" t="s">
        <v>444</v>
      </c>
      <c r="B431" s="179">
        <f t="shared" si="12"/>
        <v>987397.65</v>
      </c>
      <c r="C431" s="179">
        <f t="shared" si="13"/>
        <v>987397.64999999991</v>
      </c>
      <c r="D431" s="179"/>
    </row>
    <row r="432" spans="1:7" ht="12.6" customHeight="1" x14ac:dyDescent="0.25">
      <c r="A432" s="179" t="s">
        <v>445</v>
      </c>
      <c r="B432" s="179">
        <f t="shared" si="12"/>
        <v>6794107.7699999986</v>
      </c>
      <c r="C432" s="179">
        <f t="shared" si="13"/>
        <v>6794107.7699999986</v>
      </c>
      <c r="D432" s="179"/>
    </row>
    <row r="433" spans="1:7" ht="12.6" customHeight="1" x14ac:dyDescent="0.25">
      <c r="A433" s="179" t="s">
        <v>6</v>
      </c>
      <c r="B433" s="179">
        <f t="shared" si="12"/>
        <v>4306124.0399999991</v>
      </c>
      <c r="C433" s="179">
        <f t="shared" si="13"/>
        <v>4306123</v>
      </c>
      <c r="D433" s="179">
        <f>C217</f>
        <v>4306122.9000000199</v>
      </c>
    </row>
    <row r="434" spans="1:7" ht="12.6" customHeight="1" x14ac:dyDescent="0.25">
      <c r="A434" s="179" t="s">
        <v>474</v>
      </c>
      <c r="B434" s="179">
        <f t="shared" si="12"/>
        <v>3233595.31</v>
      </c>
      <c r="C434" s="179">
        <f t="shared" si="13"/>
        <v>3233595.3099999996</v>
      </c>
      <c r="D434" s="179">
        <f>D177</f>
        <v>3233595.31</v>
      </c>
    </row>
    <row r="435" spans="1:7" ht="12.6" customHeight="1" x14ac:dyDescent="0.25">
      <c r="A435" s="179" t="s">
        <v>447</v>
      </c>
      <c r="B435" s="179">
        <f t="shared" si="12"/>
        <v>4325</v>
      </c>
      <c r="C435" s="179"/>
      <c r="D435" s="179">
        <f>D181</f>
        <v>4325</v>
      </c>
    </row>
    <row r="436" spans="1:7" ht="12.6" customHeight="1" x14ac:dyDescent="0.25">
      <c r="A436" s="179" t="s">
        <v>475</v>
      </c>
      <c r="B436" s="179">
        <f t="shared" si="12"/>
        <v>4210221.58</v>
      </c>
      <c r="C436" s="179"/>
      <c r="D436" s="179">
        <f>D186</f>
        <v>4210221.58</v>
      </c>
    </row>
    <row r="437" spans="1:7" ht="12.6" customHeight="1" x14ac:dyDescent="0.25">
      <c r="A437" s="194" t="s">
        <v>449</v>
      </c>
      <c r="B437" s="194">
        <f t="shared" si="12"/>
        <v>558644.82999999996</v>
      </c>
      <c r="C437" s="194"/>
      <c r="D437" s="194">
        <f>D190</f>
        <v>558644.82999999996</v>
      </c>
    </row>
    <row r="438" spans="1:7" ht="12.6" customHeight="1" x14ac:dyDescent="0.25">
      <c r="A438" s="194" t="s">
        <v>476</v>
      </c>
      <c r="B438" s="194">
        <f>C386+C387+C388</f>
        <v>4773191.41</v>
      </c>
      <c r="C438" s="194">
        <f>CD69</f>
        <v>4773191.41</v>
      </c>
      <c r="D438" s="194">
        <f>D181+D186+D190</f>
        <v>4773191.41</v>
      </c>
    </row>
    <row r="439" spans="1:7" ht="12.6" customHeight="1" x14ac:dyDescent="0.25">
      <c r="A439" s="179" t="s">
        <v>451</v>
      </c>
      <c r="B439" s="194">
        <f>C389</f>
        <v>57382628.772026516</v>
      </c>
      <c r="C439" s="194">
        <f>SUM(C69:CC69)</f>
        <v>57382628.772026464</v>
      </c>
      <c r="D439" s="179"/>
    </row>
    <row r="440" spans="1:7" ht="12.6" customHeight="1" x14ac:dyDescent="0.25">
      <c r="A440" s="179" t="s">
        <v>477</v>
      </c>
      <c r="B440" s="194">
        <f>B438+B439</f>
        <v>62155820.18202652</v>
      </c>
      <c r="C440" s="194">
        <f>CE69</f>
        <v>62155820.182026461</v>
      </c>
      <c r="D440" s="179"/>
    </row>
    <row r="441" spans="1:7" ht="12.6" customHeight="1" x14ac:dyDescent="0.25">
      <c r="A441" s="179" t="s">
        <v>478</v>
      </c>
      <c r="B441" s="179">
        <f>D390</f>
        <v>175647642.45202646</v>
      </c>
      <c r="C441" s="179">
        <f>SUM(C427:C437)+C440</f>
        <v>175647639.25202644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2048295.45</v>
      </c>
      <c r="C444" s="179">
        <f>C363</f>
        <v>2048295.45</v>
      </c>
      <c r="D444" s="179"/>
    </row>
    <row r="445" spans="1:7" ht="12.6" customHeight="1" x14ac:dyDescent="0.25">
      <c r="A445" s="179" t="s">
        <v>343</v>
      </c>
      <c r="B445" s="179">
        <f>D229</f>
        <v>529327553.09999996</v>
      </c>
      <c r="C445" s="179">
        <f>C364</f>
        <v>529327553.09999979</v>
      </c>
      <c r="D445" s="179"/>
    </row>
    <row r="446" spans="1:7" ht="12.6" customHeight="1" x14ac:dyDescent="0.25">
      <c r="A446" s="179" t="s">
        <v>351</v>
      </c>
      <c r="B446" s="179">
        <f>D236</f>
        <v>14463740.479999999</v>
      </c>
      <c r="C446" s="179">
        <f>C365</f>
        <v>14463740.479999999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545839589.02999997</v>
      </c>
      <c r="C448" s="179">
        <f>D367</f>
        <v>545839589.02999973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1604</v>
      </c>
    </row>
    <row r="454" spans="1:7" ht="12.6" customHeight="1" x14ac:dyDescent="0.25">
      <c r="A454" s="179" t="s">
        <v>168</v>
      </c>
      <c r="B454" s="179">
        <f>C233</f>
        <v>2778355.35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11685385.129999999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1881475.67</v>
      </c>
      <c r="C458" s="194">
        <f>CE70</f>
        <v>1881475.6700000004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206682892.67000002</v>
      </c>
      <c r="C463" s="194">
        <f>CE73</f>
        <v>206682892.66999999</v>
      </c>
      <c r="D463" s="194">
        <f>E141+E147+E153</f>
        <v>206682892.66999996</v>
      </c>
    </row>
    <row r="464" spans="1:7" ht="12.6" customHeight="1" x14ac:dyDescent="0.25">
      <c r="A464" s="179" t="s">
        <v>246</v>
      </c>
      <c r="B464" s="194">
        <f>C360</f>
        <v>533735117.24999982</v>
      </c>
      <c r="C464" s="194">
        <f>CE74</f>
        <v>533735117.25</v>
      </c>
      <c r="D464" s="194">
        <f>E142+E148+E154</f>
        <v>533735117.25</v>
      </c>
    </row>
    <row r="465" spans="1:7" ht="12.6" customHeight="1" x14ac:dyDescent="0.25">
      <c r="A465" s="179" t="s">
        <v>247</v>
      </c>
      <c r="B465" s="194">
        <f>D361</f>
        <v>740418009.91999984</v>
      </c>
      <c r="C465" s="194">
        <f>CE75</f>
        <v>740418009.91999996</v>
      </c>
      <c r="D465" s="194">
        <f>D463+D464</f>
        <v>740418009.91999996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1127060.06</v>
      </c>
      <c r="C468" s="179">
        <f>E195</f>
        <v>1127060.06</v>
      </c>
      <c r="D468" s="179"/>
    </row>
    <row r="469" spans="1:7" ht="12.6" customHeight="1" x14ac:dyDescent="0.25">
      <c r="A469" s="179" t="s">
        <v>333</v>
      </c>
      <c r="B469" s="179">
        <f t="shared" si="14"/>
        <v>1145174.57</v>
      </c>
      <c r="C469" s="179">
        <f>E196</f>
        <v>1145175.04</v>
      </c>
      <c r="D469" s="179"/>
    </row>
    <row r="470" spans="1:7" ht="12.6" customHeight="1" x14ac:dyDescent="0.25">
      <c r="A470" s="179" t="s">
        <v>334</v>
      </c>
      <c r="B470" s="179">
        <f t="shared" si="14"/>
        <v>33195815.41</v>
      </c>
      <c r="C470" s="179">
        <f>E197</f>
        <v>33195815.410000004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12453450.699999999</v>
      </c>
      <c r="C472" s="179">
        <f>E199</f>
        <v>12453450.700000001</v>
      </c>
      <c r="D472" s="179"/>
    </row>
    <row r="473" spans="1:7" ht="12.6" customHeight="1" x14ac:dyDescent="0.25">
      <c r="A473" s="179" t="s">
        <v>495</v>
      </c>
      <c r="B473" s="179">
        <f t="shared" si="14"/>
        <v>41359351.649999999</v>
      </c>
      <c r="C473" s="179">
        <f>SUM(E200:E201)</f>
        <v>41359351.649999999</v>
      </c>
      <c r="D473" s="179"/>
    </row>
    <row r="474" spans="1:7" ht="12.6" customHeight="1" x14ac:dyDescent="0.25">
      <c r="A474" s="179" t="s">
        <v>339</v>
      </c>
      <c r="B474" s="179">
        <f t="shared" si="14"/>
        <v>465236.47</v>
      </c>
      <c r="C474" s="179">
        <f>E202</f>
        <v>465236</v>
      </c>
      <c r="D474" s="179"/>
    </row>
    <row r="475" spans="1:7" ht="12.6" customHeight="1" x14ac:dyDescent="0.25">
      <c r="A475" s="179" t="s">
        <v>340</v>
      </c>
      <c r="B475" s="179">
        <f t="shared" si="14"/>
        <v>987937.7</v>
      </c>
      <c r="C475" s="179">
        <f>E203</f>
        <v>987937.70000000659</v>
      </c>
      <c r="D475" s="179"/>
    </row>
    <row r="476" spans="1:7" ht="12.6" customHeight="1" x14ac:dyDescent="0.25">
      <c r="A476" s="179" t="s">
        <v>203</v>
      </c>
      <c r="B476" s="179">
        <f>D275</f>
        <v>90734026.559999987</v>
      </c>
      <c r="C476" s="179">
        <f>E204</f>
        <v>90734026.560000017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63865976.549999997</v>
      </c>
      <c r="C478" s="179">
        <f>E217</f>
        <v>63865976.550000019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157391234.24999997</v>
      </c>
    </row>
    <row r="482" spans="1:12" ht="12.6" customHeight="1" x14ac:dyDescent="0.25">
      <c r="A482" s="180" t="s">
        <v>499</v>
      </c>
      <c r="C482" s="180">
        <f>D339</f>
        <v>157391234.25000024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Centralia Hospital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1892823.6700000004</v>
      </c>
      <c r="C496" s="240">
        <f>C71</f>
        <v>1903514.8099999996</v>
      </c>
      <c r="D496" s="240">
        <f>'Prior Year'!C59</f>
        <v>1278.575225943647</v>
      </c>
      <c r="E496" s="180">
        <f>C59</f>
        <v>1297</v>
      </c>
      <c r="F496" s="263">
        <f t="shared" ref="F496:G511" si="15">IF(B496=0,"",IF(D496=0,"",B496/D496))</f>
        <v>1480.4163506320169</v>
      </c>
      <c r="G496" s="264">
        <f t="shared" si="15"/>
        <v>1467.6289976869696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13640325.529999999</v>
      </c>
      <c r="C498" s="240">
        <f>E71</f>
        <v>13772667.330000002</v>
      </c>
      <c r="D498" s="240">
        <f>'Prior Year'!E59</f>
        <v>17221.424774056355</v>
      </c>
      <c r="E498" s="180">
        <f>E59</f>
        <v>15520</v>
      </c>
      <c r="F498" s="263">
        <f t="shared" si="15"/>
        <v>792.0555766413014</v>
      </c>
      <c r="G498" s="263">
        <f t="shared" si="15"/>
        <v>887.41413208762901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2775.2700000000004</v>
      </c>
      <c r="D503" s="240">
        <f>'Prior Year'!J59</f>
        <v>1141</v>
      </c>
      <c r="E503" s="180">
        <f>J59</f>
        <v>1093</v>
      </c>
      <c r="F503" s="263" t="str">
        <f t="shared" si="15"/>
        <v/>
      </c>
      <c r="G503" s="263">
        <f t="shared" si="15"/>
        <v>2.5391308325709061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3786703.1900000004</v>
      </c>
      <c r="C508" s="240">
        <f>O71</f>
        <v>3850636.0599999996</v>
      </c>
      <c r="D508" s="240">
        <f>'Prior Year'!O59</f>
        <v>677</v>
      </c>
      <c r="E508" s="180">
        <f>O59</f>
        <v>662</v>
      </c>
      <c r="F508" s="263">
        <f t="shared" si="15"/>
        <v>5593.3577400295426</v>
      </c>
      <c r="G508" s="263">
        <f t="shared" si="15"/>
        <v>5816.6707854984888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5023539.34</v>
      </c>
      <c r="C509" s="240">
        <f>P71</f>
        <v>5250794.7299999995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548882.98</v>
      </c>
      <c r="C510" s="240">
        <f>Q71</f>
        <v>504124.77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45957.18</v>
      </c>
      <c r="C511" s="240">
        <f>R71</f>
        <v>58096.070000000007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4319970.3899999997</v>
      </c>
      <c r="C512" s="240">
        <f>S71</f>
        <v>4057133.7600000012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4897120.6400000006</v>
      </c>
      <c r="C514" s="240">
        <f>U71</f>
        <v>5268868.8699999992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385870.78</v>
      </c>
      <c r="C515" s="240">
        <f>V71</f>
        <v>403132.16000000015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6628410.1100000003</v>
      </c>
      <c r="C518" s="240">
        <f>Y71</f>
        <v>6919419.3899999997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8515065.129999999</v>
      </c>
      <c r="C519" s="240">
        <f>Z71</f>
        <v>8660616.709999999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25151385.620000005</v>
      </c>
      <c r="C521" s="240">
        <f>AB71</f>
        <v>28922205.460000005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1726767.3399999996</v>
      </c>
      <c r="C522" s="240">
        <f>AC71</f>
        <v>1656113.5699999998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1197825.81</v>
      </c>
      <c r="C524" s="240">
        <f>AE71</f>
        <v>1184459.01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6888690.6600000001</v>
      </c>
      <c r="C526" s="240">
        <f>AG71</f>
        <v>6919849.2800000012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887954.9800000001</v>
      </c>
      <c r="C529" s="240">
        <f>AJ71</f>
        <v>1152999.6100000001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276202</v>
      </c>
      <c r="C530" s="240">
        <f>AK71</f>
        <v>360770.52999999991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330509.83</v>
      </c>
      <c r="C531" s="240">
        <f>AL71</f>
        <v>297269.16000000003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183112.62</v>
      </c>
      <c r="C541" s="240">
        <f>AV71</f>
        <v>178125.25999999998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-4380</v>
      </c>
      <c r="C542" s="240">
        <f>AW71</f>
        <v>-700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153653.22</v>
      </c>
      <c r="C543" s="240">
        <f>AX71</f>
        <v>87463.37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1425155.13</v>
      </c>
      <c r="C544" s="240">
        <f>AY71</f>
        <v>1736963.6</v>
      </c>
      <c r="D544" s="240">
        <f>'Prior Year'!AY59</f>
        <v>71101</v>
      </c>
      <c r="E544" s="180">
        <f>AY59</f>
        <v>72493</v>
      </c>
      <c r="F544" s="263">
        <f t="shared" ref="F544:G550" si="19">IF(B544=0,"",IF(D544=0,"",B544/D544))</f>
        <v>20.044094035245635</v>
      </c>
      <c r="G544" s="263">
        <f t="shared" si="19"/>
        <v>23.960432041714373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-72671.199999999997</v>
      </c>
      <c r="C545" s="240">
        <f>AZ71</f>
        <v>-77098.48000000001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60515.81</v>
      </c>
      <c r="C546" s="240">
        <f>BA71</f>
        <v>56090.479999999996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62875.22</v>
      </c>
      <c r="C547" s="240">
        <f>BB71</f>
        <v>23360.880000000001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207876.83999999997</v>
      </c>
      <c r="C549" s="240">
        <f>BD71</f>
        <v>180266.46000000002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7823180.169999999</v>
      </c>
      <c r="C550" s="240">
        <f>BE71</f>
        <v>6389975.8499999996</v>
      </c>
      <c r="D550" s="240">
        <f>'Prior Year'!BE59</f>
        <v>98164.369999999981</v>
      </c>
      <c r="E550" s="180">
        <f>BE59</f>
        <v>98164.369999999981</v>
      </c>
      <c r="F550" s="263">
        <f t="shared" si="19"/>
        <v>79.694701550063428</v>
      </c>
      <c r="G550" s="263">
        <f t="shared" si="19"/>
        <v>65.094655525217561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1926045.71</v>
      </c>
      <c r="C551" s="240">
        <f>BF71</f>
        <v>1876446.7300000002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5019.0200000000004</v>
      </c>
      <c r="C552" s="240">
        <f>BG71</f>
        <v>2828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62344.490000000005</v>
      </c>
      <c r="C553" s="240">
        <f>BH71</f>
        <v>284988.96999999997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-4250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4393</v>
      </c>
      <c r="C556" s="240">
        <f>BK71</f>
        <v>4193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86062</v>
      </c>
      <c r="C557" s="240">
        <f>BL71</f>
        <v>82131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1303520.7500000005</v>
      </c>
      <c r="C559" s="240">
        <f>BN71</f>
        <v>2973448.3600000003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86172.75</v>
      </c>
      <c r="C560" s="240">
        <f>BO71</f>
        <v>164969.85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221312.58</v>
      </c>
      <c r="C564" s="240">
        <f>BS71</f>
        <v>204067.85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202217.83000000002</v>
      </c>
      <c r="C565" s="240">
        <f>BT71</f>
        <v>184170.70999999996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135276.48000000004</v>
      </c>
      <c r="C567" s="240">
        <f>BV71</f>
        <v>151945.20000000001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1282647.3399999999</v>
      </c>
      <c r="C568" s="240">
        <f>BW71</f>
        <v>1232807.0899999999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4866625.34</v>
      </c>
      <c r="C570" s="240">
        <f>BY71</f>
        <v>4157754.9500000007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242969.31</v>
      </c>
      <c r="C572" s="240">
        <f>CA71</f>
        <v>250306.32999999996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53018649.687795021</v>
      </c>
      <c r="C574" s="240">
        <f>CC71</f>
        <v>57703020.162026465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4508921.1100000003</v>
      </c>
      <c r="C575" s="240">
        <f>CD71</f>
        <v>4773191.41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87532.50999999998</v>
      </c>
      <c r="E612" s="180">
        <f>SUM(C624:D647)+SUM(C668:D713)</f>
        <v>112589069.26350267</v>
      </c>
      <c r="F612" s="180">
        <f>CE64-(AX64+BD64+BE64+BG64+BJ64+BN64+BP64+BQ64+CB64+CC64+CD64)</f>
        <v>36733681.539999984</v>
      </c>
      <c r="G612" s="180">
        <f>CE77-(AX77+AY77+BD77+BE77+BG77+BJ77+BN77+BP77+BQ77+CB77+CC77+CD77)</f>
        <v>72493</v>
      </c>
      <c r="H612" s="197">
        <f>CE60-(AX60+AY60+AZ60+BD60+BE60+BG60+BJ60+BN60+BO60+BP60+BQ60+BR60+CB60+CC60+CD60)</f>
        <v>564.3399999999998</v>
      </c>
      <c r="I612" s="180">
        <f>CE78-(AX78+AY78+AZ78+BD78+BE78+BF78+BG78+BJ78+BN78+BO78+BP78+BQ78+BR78+CB78+CC78+CD78)</f>
        <v>49515.592283744103</v>
      </c>
      <c r="J612" s="180">
        <f>CE79-(AX79+AY79+AZ79+BA79+BD79+BE79+BF79+BG79+BJ79+BN79+BO79+BP79+BQ79+BR79+CB79+CC79+CD79)</f>
        <v>834343.99999999988</v>
      </c>
      <c r="K612" s="180">
        <f>CE75-(AW75+AX75+AY75+AZ75+BA75+BB75+BC75+BD75+BE75+BF75+BG75+BH75+BI75+BJ75+BK75+BL75+BM75+BN75+BO75+BP75+BQ75+BR75+BS75+BT75+BU75+BV75+BW75+BX75+CB75+CC75+CD75)</f>
        <v>740418009.91999996</v>
      </c>
      <c r="L612" s="197">
        <f>CE80-(AW80+AX80+AY80+AZ80+BA80+BB80+BC80+BD80+BE80+BF80+BG80+BH80+BI80+BJ80+BK80+BL80+BM80+BN80+BO80+BP80+BQ80+BR80+BS80+BT80+BU80+BV80+BW80+BX80+BY80+BZ80+CA80+CB80+CC80+CD80)</f>
        <v>188.39999999999998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6389975.8499999996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4773191.41</v>
      </c>
      <c r="D615" s="266">
        <f>SUM(C614:C615)</f>
        <v>11163167.26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87463.37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2828</v>
      </c>
      <c r="D618" s="180">
        <f>(D615/D612)*BG76</f>
        <v>8221.9668241228337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2973448.3600000003</v>
      </c>
      <c r="D619" s="180">
        <f>(D615/D612)*BN76</f>
        <v>264763.40072729107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57703020.162026465</v>
      </c>
      <c r="D620" s="180">
        <f>(D615/D612)*CC76</f>
        <v>137349.05894592538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61177094.318523802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180266.46000000002</v>
      </c>
      <c r="D624" s="180">
        <f>(D615/D612)*BD76</f>
        <v>365360.38274789113</v>
      </c>
      <c r="E624" s="180">
        <f>(E623/E612)*SUM(C624:D624)</f>
        <v>296475.18218117679</v>
      </c>
      <c r="F624" s="180">
        <f>SUM(C624:E624)</f>
        <v>842102.02492906782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1736963.6</v>
      </c>
      <c r="D625" s="180">
        <f>(D615/D612)*AY76</f>
        <v>487909.39128371171</v>
      </c>
      <c r="E625" s="180">
        <f>(E623/E612)*SUM(C625:D625)</f>
        <v>1208920.7746796981</v>
      </c>
      <c r="F625" s="180">
        <f>(F624/F612)*AY64</f>
        <v>17495.106646952765</v>
      </c>
      <c r="G625" s="180">
        <f>SUM(C625:F625)</f>
        <v>3451288.8726103627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164969.85</v>
      </c>
      <c r="D627" s="180">
        <f>(D615/D612)*BO76</f>
        <v>0</v>
      </c>
      <c r="E627" s="180">
        <f>(E623/E612)*SUM(C627:D627)</f>
        <v>89639.039910194115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-77098.48000000001</v>
      </c>
      <c r="D628" s="180">
        <f>(D615/D612)*AZ76</f>
        <v>0</v>
      </c>
      <c r="E628" s="180">
        <f>(E623/E612)*SUM(C628:D628)</f>
        <v>-41892.707823492005</v>
      </c>
      <c r="F628" s="180">
        <f>(F624/F612)*AZ64</f>
        <v>22.05866108370191</v>
      </c>
      <c r="G628" s="180">
        <f>(G625/G612)*AZ77</f>
        <v>0</v>
      </c>
      <c r="H628" s="180">
        <f>SUM(C626:G628)</f>
        <v>135639.7607477858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1876446.7300000002</v>
      </c>
      <c r="D629" s="180">
        <f>(D615/D612)*BF76</f>
        <v>177220.56054191984</v>
      </c>
      <c r="E629" s="180">
        <f>(E623/E612)*SUM(C629:D629)</f>
        <v>1115893.3842708068</v>
      </c>
      <c r="F629" s="180">
        <f>(F624/F612)*BF64</f>
        <v>5457.2732760840472</v>
      </c>
      <c r="G629" s="180">
        <f>(G625/G612)*BF77</f>
        <v>0</v>
      </c>
      <c r="H629" s="180">
        <f>(H628/H612)*BF60</f>
        <v>7371.5693768554274</v>
      </c>
      <c r="I629" s="180">
        <f>SUM(C629:H629)</f>
        <v>3182389.5174656664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56090.479999999996</v>
      </c>
      <c r="D630" s="180">
        <f>(D615/D612)*BA76</f>
        <v>30032.433184623642</v>
      </c>
      <c r="E630" s="180">
        <f>(E623/E612)*SUM(C630:D630)</f>
        <v>46796.279757414224</v>
      </c>
      <c r="F630" s="180">
        <f>(F624/F612)*BA64</f>
        <v>4.4473569211500065E-2</v>
      </c>
      <c r="G630" s="180">
        <f>(G625/G612)*BA77</f>
        <v>0</v>
      </c>
      <c r="H630" s="180">
        <f>(H628/H612)*BA60</f>
        <v>374.94777397764813</v>
      </c>
      <c r="I630" s="180">
        <f>(I629/I612)*BA78</f>
        <v>9830.4395840057368</v>
      </c>
      <c r="J630" s="180">
        <f>SUM(C630:I630)</f>
        <v>143124.62477359045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-700</v>
      </c>
      <c r="D631" s="180">
        <f>(D615/D612)*AW76</f>
        <v>0</v>
      </c>
      <c r="E631" s="180">
        <f>(E623/E612)*SUM(C631:D631)</f>
        <v>-380.35633745885002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23360.880000000001</v>
      </c>
      <c r="D632" s="180">
        <f>(D615/D612)*BB76</f>
        <v>67542.048235205424</v>
      </c>
      <c r="E632" s="180">
        <f>(E623/E612)*SUM(C632:D632)</f>
        <v>49393.578354039179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22108.365994671869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4193</v>
      </c>
      <c r="D635" s="180">
        <f>(D615/D612)*BK76</f>
        <v>12189.477106400813</v>
      </c>
      <c r="E635" s="180">
        <f>(E623/E612)*SUM(C635:D635)</f>
        <v>8901.6842724201033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3989.9503819239394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284988.96999999997</v>
      </c>
      <c r="D636" s="180">
        <f>(D615/D612)*BH76</f>
        <v>50585.437269866939</v>
      </c>
      <c r="E636" s="180">
        <f>(E623/E612)*SUM(C636:D636)</f>
        <v>182339.78927727297</v>
      </c>
      <c r="F636" s="180">
        <f>(F624/F612)*BH64</f>
        <v>17.251618440423847</v>
      </c>
      <c r="G636" s="180">
        <f>(G625/G612)*BH77</f>
        <v>0</v>
      </c>
      <c r="H636" s="180">
        <f>(H628/H612)*BH60</f>
        <v>504.73738804683398</v>
      </c>
      <c r="I636" s="180">
        <f>(I629/I612)*BH78</f>
        <v>16558.001872673471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82131</v>
      </c>
      <c r="D637" s="180">
        <f>(D615/D612)*BL76</f>
        <v>238776.27214420566</v>
      </c>
      <c r="E637" s="180">
        <f>(E623/E612)*SUM(C637:D637)</f>
        <v>174370.16385240073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78158.026789834403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204067.85</v>
      </c>
      <c r="D639" s="180">
        <f>(D615/D612)*BS76</f>
        <v>69147.671972070748</v>
      </c>
      <c r="E639" s="180">
        <f>(E623/E612)*SUM(C639:D639)</f>
        <v>148456.07896314972</v>
      </c>
      <c r="F639" s="180">
        <f>(F624/F612)*BS64</f>
        <v>65.763571132489801</v>
      </c>
      <c r="G639" s="180">
        <f>(G625/G612)*BS77</f>
        <v>0</v>
      </c>
      <c r="H639" s="180">
        <f>(H628/H612)*BS60</f>
        <v>516.75494490509186</v>
      </c>
      <c r="I639" s="180">
        <f>(I629/I612)*BS78</f>
        <v>22633.930708089141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184170.70999999996</v>
      </c>
      <c r="D640" s="180">
        <f>(D615/D612)*BT76</f>
        <v>78840.078961885141</v>
      </c>
      <c r="E640" s="180">
        <f>(E623/E612)*SUM(C640:D640)</f>
        <v>142911.17200243595</v>
      </c>
      <c r="F640" s="180">
        <f>(F624/F612)*BT64</f>
        <v>0</v>
      </c>
      <c r="G640" s="180">
        <f>(G625/G612)*BT77</f>
        <v>0</v>
      </c>
      <c r="H640" s="180">
        <f>(H628/H612)*BT60</f>
        <v>403.7899104374672</v>
      </c>
      <c r="I640" s="180">
        <f>(I629/I612)*BT78</f>
        <v>25806.521511878829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151945.20000000001</v>
      </c>
      <c r="D642" s="180">
        <f>(D615/D612)*BV76</f>
        <v>29976.319249419452</v>
      </c>
      <c r="E642" s="180">
        <f>(E623/E612)*SUM(C642:D642)</f>
        <v>98850.003952369807</v>
      </c>
      <c r="F642" s="180">
        <f>(F624/F612)*BV64</f>
        <v>12.699725707106602</v>
      </c>
      <c r="G642" s="180">
        <f>(G625/G612)*BV77</f>
        <v>0</v>
      </c>
      <c r="H642" s="180">
        <f>(H628/H612)*BV60</f>
        <v>459.07067198545371</v>
      </c>
      <c r="I642" s="180">
        <f>(I629/I612)*BV78</f>
        <v>9812.0719530364295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1232807.0899999999</v>
      </c>
      <c r="D643" s="180">
        <f>(D615/D612)*BW76</f>
        <v>130336.09236211098</v>
      </c>
      <c r="E643" s="180">
        <f>(E623/E612)*SUM(C643:D643)</f>
        <v>740685.92610750545</v>
      </c>
      <c r="F643" s="180">
        <f>(F624/F612)*BW64</f>
        <v>1186.1660267000243</v>
      </c>
      <c r="G643" s="180">
        <f>(G625/G612)*BW77</f>
        <v>0</v>
      </c>
      <c r="H643" s="180">
        <f>(H628/H612)*BW60</f>
        <v>1281.0715610902976</v>
      </c>
      <c r="I643" s="180">
        <f>(I629/I612)*BW78</f>
        <v>42662.579941645185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4616062.8923175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4157754.9500000007</v>
      </c>
      <c r="D645" s="180">
        <f>(D615/D612)*BY76</f>
        <v>290328.39947963564</v>
      </c>
      <c r="E645" s="180">
        <f>(E623/E612)*SUM(C645:D645)</f>
        <v>2416938.1307425266</v>
      </c>
      <c r="F645" s="180">
        <f>(F624/F612)*BY64</f>
        <v>619.13168717663245</v>
      </c>
      <c r="G645" s="180">
        <f>(G625/G612)*BY77</f>
        <v>0</v>
      </c>
      <c r="H645" s="180">
        <f>(H628/H612)*BY60</f>
        <v>8364.2195733475328</v>
      </c>
      <c r="I645" s="180">
        <f>(I629/I612)*BY78</f>
        <v>95032.452850570044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250306.32999999996</v>
      </c>
      <c r="D647" s="180">
        <f>(D615/D612)*CA76</f>
        <v>0</v>
      </c>
      <c r="E647" s="180">
        <f>(E623/E612)*SUM(C647:D647)</f>
        <v>136007.99845938038</v>
      </c>
      <c r="F647" s="180">
        <f>(F624/F612)*CA64</f>
        <v>3.8366477026993047</v>
      </c>
      <c r="G647" s="180">
        <f>(G625/G612)*CA77</f>
        <v>0</v>
      </c>
      <c r="H647" s="180">
        <f>(H628/H612)*CA60</f>
        <v>639.33402485932299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7355994.7834651992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82442591.772026435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1903514.8099999996</v>
      </c>
      <c r="D668" s="180">
        <f>(D615/D612)*C76</f>
        <v>326822.86242970533</v>
      </c>
      <c r="E668" s="180">
        <f>(E623/E612)*SUM(C668:D668)</f>
        <v>1211890.0976883702</v>
      </c>
      <c r="F668" s="180">
        <f>(F624/F612)*C64</f>
        <v>1976.1731903693142</v>
      </c>
      <c r="G668" s="180">
        <f>(G625/G612)*C77</f>
        <v>335348.06797393202</v>
      </c>
      <c r="H668" s="180">
        <f>(H628/H612)*C60</f>
        <v>3771.1093421213454</v>
      </c>
      <c r="I668" s="180">
        <f>(I629/I612)*C78</f>
        <v>106978.09211915504</v>
      </c>
      <c r="J668" s="180">
        <f>(J630/J612)*C79</f>
        <v>13906.852821918552</v>
      </c>
      <c r="K668" s="180">
        <f>(K644/K612)*C75</f>
        <v>51942.434000751382</v>
      </c>
      <c r="L668" s="180">
        <f>(L647/L612)*C80</f>
        <v>389664.69182050263</v>
      </c>
      <c r="M668" s="180">
        <f t="shared" ref="M668:M713" si="20">ROUND(SUM(D668:L668),0)</f>
        <v>2442300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13772667.330000002</v>
      </c>
      <c r="D670" s="180">
        <f>(D615/D612)*E76</f>
        <v>2671229.917026272</v>
      </c>
      <c r="E670" s="180">
        <f>(E623/E612)*SUM(C670:D670)</f>
        <v>8935057.9006122574</v>
      </c>
      <c r="F670" s="180">
        <f>(F624/F612)*E64</f>
        <v>17535.365313878065</v>
      </c>
      <c r="G670" s="180">
        <f>(G625/G612)*E77</f>
        <v>3115940.8046364305</v>
      </c>
      <c r="H670" s="180">
        <f>(H628/H612)*E60</f>
        <v>28974.329585259922</v>
      </c>
      <c r="I670" s="180">
        <f>(I629/I612)*E78</f>
        <v>874366.86041675787</v>
      </c>
      <c r="J670" s="180">
        <f>(J630/J612)*E79</f>
        <v>129217.77195167189</v>
      </c>
      <c r="K670" s="180">
        <f>(K644/K612)*E75</f>
        <v>482631.52542646282</v>
      </c>
      <c r="L670" s="180">
        <f>(L647/L612)*E80</f>
        <v>3173932.1440970595</v>
      </c>
      <c r="M670" s="180">
        <f t="shared" si="20"/>
        <v>19428887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2775.2700000000004</v>
      </c>
      <c r="D675" s="180">
        <f>(D615/D612)*J76</f>
        <v>0</v>
      </c>
      <c r="E675" s="180">
        <f>(E623/E612)*SUM(C675:D675)</f>
        <v>1507.9879037991757</v>
      </c>
      <c r="F675" s="180">
        <f>(F624/F612)*J64</f>
        <v>0</v>
      </c>
      <c r="G675" s="180">
        <f>(G625/G612)*J77</f>
        <v>0</v>
      </c>
      <c r="H675" s="180">
        <f>(H628/H612)*J60</f>
        <v>2.4035113716515903</v>
      </c>
      <c r="I675" s="180">
        <f>(I629/I612)*J78</f>
        <v>0</v>
      </c>
      <c r="J675" s="180">
        <f>(J630/J612)*J79</f>
        <v>0</v>
      </c>
      <c r="K675" s="180">
        <f>(K644/K612)*J75</f>
        <v>97.736706824136263</v>
      </c>
      <c r="L675" s="180">
        <f>(L647/L612)*J80</f>
        <v>390.44558298647559</v>
      </c>
      <c r="M675" s="180">
        <f t="shared" si="20"/>
        <v>1999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3850636.0599999996</v>
      </c>
      <c r="D680" s="180">
        <f>(D615/D612)*O76</f>
        <v>755037.22918983386</v>
      </c>
      <c r="E680" s="180">
        <f>(E623/E612)*SUM(C680:D680)</f>
        <v>2502567.1768690003</v>
      </c>
      <c r="F680" s="180">
        <f>(F624/F612)*O64</f>
        <v>7275.9226890226437</v>
      </c>
      <c r="G680" s="180">
        <f>(G625/G612)*O77</f>
        <v>0</v>
      </c>
      <c r="H680" s="180">
        <f>(H628/H612)*O60</f>
        <v>6789.919624915743</v>
      </c>
      <c r="I680" s="180">
        <f>(I629/I612)*O78</f>
        <v>247144.40616905913</v>
      </c>
      <c r="J680" s="180">
        <f>(J630/J612)*O79</f>
        <v>0</v>
      </c>
      <c r="K680" s="180">
        <f>(K644/K612)*O75</f>
        <v>87879.315802595331</v>
      </c>
      <c r="L680" s="180">
        <f>(L647/L612)*O80</f>
        <v>740284.82534235774</v>
      </c>
      <c r="M680" s="180">
        <f t="shared" si="20"/>
        <v>4346979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5250794.7299999995</v>
      </c>
      <c r="D681" s="180">
        <f>(D615/D612)*P76</f>
        <v>1152788.1057176334</v>
      </c>
      <c r="E681" s="180">
        <f>(E623/E612)*SUM(C681:D681)</f>
        <v>3479490.4485827372</v>
      </c>
      <c r="F681" s="180">
        <f>(F624/F612)*P64</f>
        <v>16868.822280224747</v>
      </c>
      <c r="G681" s="180">
        <f>(G625/G612)*P77</f>
        <v>0</v>
      </c>
      <c r="H681" s="180">
        <f>(H628/H612)*P60</f>
        <v>9020.3781778084176</v>
      </c>
      <c r="I681" s="180">
        <f>(I629/I612)*P78</f>
        <v>377339.18383342033</v>
      </c>
      <c r="J681" s="180">
        <f>(J630/J612)*P79</f>
        <v>0</v>
      </c>
      <c r="K681" s="180">
        <f>(K644/K612)*P75</f>
        <v>302654.65205583611</v>
      </c>
      <c r="L681" s="180">
        <f>(L647/L612)*P80</f>
        <v>747312.84583611425</v>
      </c>
      <c r="M681" s="180">
        <f t="shared" si="20"/>
        <v>6085474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504124.77</v>
      </c>
      <c r="D682" s="180">
        <f>(D615/D612)*Q76</f>
        <v>0</v>
      </c>
      <c r="E682" s="180">
        <f>(E623/E612)*SUM(C682:D682)</f>
        <v>273924.35877069313</v>
      </c>
      <c r="F682" s="180">
        <f>(F624/F612)*Q64</f>
        <v>650.33539786335052</v>
      </c>
      <c r="G682" s="180">
        <f>(G625/G612)*Q77</f>
        <v>0</v>
      </c>
      <c r="H682" s="180">
        <f>(H628/H612)*Q60</f>
        <v>846.03600282135983</v>
      </c>
      <c r="I682" s="180">
        <f>(I629/I612)*Q78</f>
        <v>0</v>
      </c>
      <c r="J682" s="180">
        <f>(J630/J612)*Q79</f>
        <v>0</v>
      </c>
      <c r="K682" s="180">
        <f>(K644/K612)*Q75</f>
        <v>27284.931444556627</v>
      </c>
      <c r="L682" s="180">
        <f>(L647/L612)*Q80</f>
        <v>116352.78372996971</v>
      </c>
      <c r="M682" s="180">
        <f t="shared" si="20"/>
        <v>419058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58096.070000000007</v>
      </c>
      <c r="D683" s="180">
        <f>(D615/D612)*R76</f>
        <v>53823.466394490475</v>
      </c>
      <c r="E683" s="180">
        <f>(E623/E612)*SUM(C683:D683)</f>
        <v>60813.2927901441</v>
      </c>
      <c r="F683" s="180">
        <f>(F624/F612)*R64</f>
        <v>760.51201747398045</v>
      </c>
      <c r="G683" s="180">
        <f>(G625/G612)*R77</f>
        <v>0</v>
      </c>
      <c r="H683" s="180">
        <f>(H628/H612)*R60</f>
        <v>0</v>
      </c>
      <c r="I683" s="180">
        <f>(I629/I612)*R78</f>
        <v>17617.89766883427</v>
      </c>
      <c r="J683" s="180">
        <f>(J630/J612)*R79</f>
        <v>0</v>
      </c>
      <c r="K683" s="180">
        <f>(K644/K612)*R75</f>
        <v>39961.551271918259</v>
      </c>
      <c r="L683" s="180">
        <f>(L647/L612)*R80</f>
        <v>0</v>
      </c>
      <c r="M683" s="180">
        <f t="shared" si="20"/>
        <v>172977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4057133.7600000012</v>
      </c>
      <c r="D684" s="180">
        <f>(D615/D612)*S76</f>
        <v>383069.43057164946</v>
      </c>
      <c r="E684" s="180">
        <f>(E623/E612)*SUM(C684:D684)</f>
        <v>2412656.3187699048</v>
      </c>
      <c r="F684" s="180">
        <f>(F624/F612)*S64</f>
        <v>81481.758099891318</v>
      </c>
      <c r="G684" s="180">
        <f>(G625/G612)*S77</f>
        <v>0</v>
      </c>
      <c r="H684" s="180">
        <f>(H628/H612)*S60</f>
        <v>1199.3521744541433</v>
      </c>
      <c r="I684" s="180">
        <f>(I629/I612)*S78</f>
        <v>125389.13748893674</v>
      </c>
      <c r="J684" s="180">
        <f>(J630/J612)*S79</f>
        <v>0</v>
      </c>
      <c r="K684" s="180">
        <f>(K644/K612)*S75</f>
        <v>138980.52559739616</v>
      </c>
      <c r="L684" s="180">
        <f>(L647/L612)*S80</f>
        <v>0</v>
      </c>
      <c r="M684" s="180">
        <f t="shared" si="20"/>
        <v>3142777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5268868.8699999992</v>
      </c>
      <c r="D686" s="180">
        <f>(D615/D612)*U76</f>
        <v>429971.75318538694</v>
      </c>
      <c r="E686" s="180">
        <f>(E623/E612)*SUM(C686:D686)</f>
        <v>3096557.3531378629</v>
      </c>
      <c r="F686" s="180">
        <f>(F624/F612)*U64</f>
        <v>50667.794287900491</v>
      </c>
      <c r="G686" s="180">
        <f>(G625/G612)*U77</f>
        <v>0</v>
      </c>
      <c r="H686" s="180">
        <f>(H628/H612)*U60</f>
        <v>9272.7468718318341</v>
      </c>
      <c r="I686" s="180">
        <f>(I629/I612)*U78</f>
        <v>140741.55485617014</v>
      </c>
      <c r="J686" s="180">
        <f>(J630/J612)*U79</f>
        <v>0</v>
      </c>
      <c r="K686" s="180">
        <f>(K644/K612)*U75</f>
        <v>504251.42175790074</v>
      </c>
      <c r="L686" s="180">
        <f>(L647/L612)*U80</f>
        <v>0</v>
      </c>
      <c r="M686" s="180">
        <f t="shared" si="20"/>
        <v>4231463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403132.16000000015</v>
      </c>
      <c r="D687" s="180">
        <f>(D615/D612)*V76</f>
        <v>28287.799926457046</v>
      </c>
      <c r="E687" s="180">
        <f>(E623/E612)*SUM(C687:D687)</f>
        <v>234419.02266324445</v>
      </c>
      <c r="F687" s="180">
        <f>(F624/F612)*V64</f>
        <v>1026.5634537764715</v>
      </c>
      <c r="G687" s="180">
        <f>(G625/G612)*V77</f>
        <v>0</v>
      </c>
      <c r="H687" s="180">
        <f>(H628/H612)*V60</f>
        <v>1079.1766058715641</v>
      </c>
      <c r="I687" s="180">
        <f>(I629/I612)*V78</f>
        <v>9259.3732393235896</v>
      </c>
      <c r="J687" s="180">
        <f>(J630/J612)*V79</f>
        <v>0</v>
      </c>
      <c r="K687" s="180">
        <f>(K644/K612)*V75</f>
        <v>59575.794244859178</v>
      </c>
      <c r="L687" s="180">
        <f>(L647/L612)*V80</f>
        <v>0</v>
      </c>
      <c r="M687" s="180">
        <f t="shared" si="20"/>
        <v>333648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6919419.3899999997</v>
      </c>
      <c r="D690" s="180">
        <f>(D615/D612)*Y76</f>
        <v>897433.99167071749</v>
      </c>
      <c r="E690" s="180">
        <f>(E623/E612)*SUM(C690:D690)</f>
        <v>4247413.889578715</v>
      </c>
      <c r="F690" s="180">
        <f>(F624/F612)*Y64</f>
        <v>17152.350453756138</v>
      </c>
      <c r="G690" s="180">
        <f>(G625/G612)*Y77</f>
        <v>0</v>
      </c>
      <c r="H690" s="180">
        <f>(H628/H612)*Y60</f>
        <v>13909.120307747753</v>
      </c>
      <c r="I690" s="180">
        <f>(I629/I612)*Y78</f>
        <v>293754.77443063038</v>
      </c>
      <c r="J690" s="180">
        <f>(J630/J612)*Y79</f>
        <v>0</v>
      </c>
      <c r="K690" s="180">
        <f>(K644/K612)*Y75</f>
        <v>447059.76550500083</v>
      </c>
      <c r="L690" s="180">
        <f>(L647/L612)*Y80</f>
        <v>0</v>
      </c>
      <c r="M690" s="180">
        <f t="shared" si="20"/>
        <v>5916724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8660616.709999999</v>
      </c>
      <c r="D691" s="180">
        <f>(D615/D612)*Z76</f>
        <v>0</v>
      </c>
      <c r="E691" s="180">
        <f>(E623/E612)*SUM(C691:D691)</f>
        <v>4705886.3599293074</v>
      </c>
      <c r="F691" s="180">
        <f>(F624/F612)*Z64</f>
        <v>11849.729888191454</v>
      </c>
      <c r="G691" s="180">
        <f>(G625/G612)*Z77</f>
        <v>0</v>
      </c>
      <c r="H691" s="180">
        <f>(H628/H612)*Z60</f>
        <v>10875.888956723446</v>
      </c>
      <c r="I691" s="180">
        <f>(I629/I612)*Z78</f>
        <v>0</v>
      </c>
      <c r="J691" s="180">
        <f>(J630/J612)*Z79</f>
        <v>0</v>
      </c>
      <c r="K691" s="180">
        <f>(K644/K612)*Z75</f>
        <v>347884.28732417338</v>
      </c>
      <c r="L691" s="180">
        <f>(L647/L612)*Z80</f>
        <v>749265.07375104667</v>
      </c>
      <c r="M691" s="180">
        <f t="shared" si="20"/>
        <v>5825761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28922205.460000005</v>
      </c>
      <c r="D693" s="180">
        <f>(D615/D612)*AB76</f>
        <v>244817.44739562026</v>
      </c>
      <c r="E693" s="180">
        <f>(E623/E612)*SUM(C693:D693)</f>
        <v>15848374.296621971</v>
      </c>
      <c r="F693" s="180">
        <f>(F624/F612)*AB64</f>
        <v>585737.70845434163</v>
      </c>
      <c r="G693" s="180">
        <f>(G625/G612)*AB77</f>
        <v>0</v>
      </c>
      <c r="H693" s="180">
        <f>(H628/H612)*AB60</f>
        <v>6321.2349074436825</v>
      </c>
      <c r="I693" s="180">
        <f>(I629/I612)*AB78</f>
        <v>80135.469242143838</v>
      </c>
      <c r="J693" s="180">
        <f>(J630/J612)*AB79</f>
        <v>0</v>
      </c>
      <c r="K693" s="180">
        <f>(K644/K612)*AB75</f>
        <v>1231993.7832997243</v>
      </c>
      <c r="L693" s="180">
        <f>(L647/L612)*AB80</f>
        <v>0</v>
      </c>
      <c r="M693" s="180">
        <f t="shared" si="20"/>
        <v>17997380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1656113.5699999998</v>
      </c>
      <c r="D694" s="180">
        <f>(D615/D612)*AC76</f>
        <v>169203.91970797593</v>
      </c>
      <c r="E694" s="180">
        <f>(E623/E612)*SUM(C694:D694)</f>
        <v>991815.82154986833</v>
      </c>
      <c r="F694" s="180">
        <f>(F624/F612)*AC64</f>
        <v>5421.2849887838593</v>
      </c>
      <c r="G694" s="180">
        <f>(G625/G612)*AC77</f>
        <v>0</v>
      </c>
      <c r="H694" s="180">
        <f>(H628/H612)*AC60</f>
        <v>4018.6710134014597</v>
      </c>
      <c r="I694" s="180">
        <f>(I629/I612)*AC78</f>
        <v>55385.086511000256</v>
      </c>
      <c r="J694" s="180">
        <f>(J630/J612)*AC79</f>
        <v>0</v>
      </c>
      <c r="K694" s="180">
        <f>(K644/K612)*AC75</f>
        <v>162630.11064939559</v>
      </c>
      <c r="L694" s="180">
        <f>(L647/L612)*AC80</f>
        <v>0</v>
      </c>
      <c r="M694" s="180">
        <f t="shared" si="20"/>
        <v>1388475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1184459.01</v>
      </c>
      <c r="D696" s="180">
        <f>(D615/D612)*AE76</f>
        <v>476849.84478164982</v>
      </c>
      <c r="E696" s="180">
        <f>(E623/E612)*SUM(C696:D696)</f>
        <v>902699.07341814984</v>
      </c>
      <c r="F696" s="180">
        <f>(F624/F612)*AE64</f>
        <v>641.97161590916323</v>
      </c>
      <c r="G696" s="180">
        <f>(G625/G612)*AE77</f>
        <v>0</v>
      </c>
      <c r="H696" s="180">
        <f>(H628/H612)*AE60</f>
        <v>2235.2655756359786</v>
      </c>
      <c r="I696" s="180">
        <f>(I629/I612)*AE78</f>
        <v>156086.04074639405</v>
      </c>
      <c r="J696" s="180">
        <f>(J630/J612)*AE79</f>
        <v>0</v>
      </c>
      <c r="K696" s="180">
        <f>(K644/K612)*AE75</f>
        <v>29614.040559607798</v>
      </c>
      <c r="L696" s="180">
        <f>(L647/L612)*AE80</f>
        <v>0</v>
      </c>
      <c r="M696" s="180">
        <f t="shared" si="20"/>
        <v>1568126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6919849.2800000012</v>
      </c>
      <c r="D698" s="180">
        <f>(D615/D612)*AG76</f>
        <v>1135252.5009663249</v>
      </c>
      <c r="E698" s="180">
        <f>(E623/E612)*SUM(C698:D698)</f>
        <v>4376870.0160951605</v>
      </c>
      <c r="F698" s="180">
        <f>(F624/F612)*AG64</f>
        <v>16845.955988293976</v>
      </c>
      <c r="G698" s="180">
        <f>(G625/G612)*AG77</f>
        <v>0</v>
      </c>
      <c r="H698" s="180">
        <f>(H628/H612)*AG60</f>
        <v>13625.505965892866</v>
      </c>
      <c r="I698" s="180">
        <f>(I629/I612)*AG78</f>
        <v>371599.29915551149</v>
      </c>
      <c r="J698" s="180">
        <f>(J630/J612)*AG79</f>
        <v>0</v>
      </c>
      <c r="K698" s="180">
        <f>(K644/K612)*AG75</f>
        <v>619348.63348200219</v>
      </c>
      <c r="L698" s="180">
        <f>(L647/L612)*AG80</f>
        <v>1379053.7991082317</v>
      </c>
      <c r="M698" s="180">
        <f t="shared" si="20"/>
        <v>7912596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1152999.6100000001</v>
      </c>
      <c r="D701" s="180">
        <f>(D615/D612)*AJ76</f>
        <v>0</v>
      </c>
      <c r="E701" s="180">
        <f>(E623/E612)*SUM(C701:D701)</f>
        <v>626501.01250154653</v>
      </c>
      <c r="F701" s="180">
        <f>(F624/F612)*AJ64</f>
        <v>1150.3916251734147</v>
      </c>
      <c r="G701" s="180">
        <f>(G625/G612)*AJ77</f>
        <v>0</v>
      </c>
      <c r="H701" s="180">
        <f>(H628/H612)*AJ60</f>
        <v>1718.5106307308872</v>
      </c>
      <c r="I701" s="180">
        <f>(I629/I612)*AJ78</f>
        <v>0</v>
      </c>
      <c r="J701" s="180">
        <f>(J630/J612)*AJ79</f>
        <v>0</v>
      </c>
      <c r="K701" s="180">
        <f>(K644/K612)*AJ75</f>
        <v>56056.651478771702</v>
      </c>
      <c r="L701" s="180">
        <f>(L647/L612)*AJ80</f>
        <v>59738.174196930762</v>
      </c>
      <c r="M701" s="180">
        <f t="shared" si="20"/>
        <v>745165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360770.52999999991</v>
      </c>
      <c r="D702" s="180">
        <f>(D615/D612)*AK76</f>
        <v>0</v>
      </c>
      <c r="E702" s="180">
        <f>(E623/E612)*SUM(C702:D702)</f>
        <v>196030.51064841164</v>
      </c>
      <c r="F702" s="180">
        <f>(F624/F612)*AK64</f>
        <v>62.335438379970363</v>
      </c>
      <c r="G702" s="180">
        <f>(G625/G612)*AK77</f>
        <v>0</v>
      </c>
      <c r="H702" s="180">
        <f>(H628/H612)*AK60</f>
        <v>877.28165065283031</v>
      </c>
      <c r="I702" s="180">
        <f>(I629/I612)*AK78</f>
        <v>0</v>
      </c>
      <c r="J702" s="180">
        <f>(J630/J612)*AK79</f>
        <v>0</v>
      </c>
      <c r="K702" s="180">
        <f>(K644/K612)*AK75</f>
        <v>14908.223843591375</v>
      </c>
      <c r="L702" s="180">
        <f>(L647/L612)*AK80</f>
        <v>0</v>
      </c>
      <c r="M702" s="180">
        <f t="shared" si="20"/>
        <v>211878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297269.16000000003</v>
      </c>
      <c r="D703" s="180">
        <f>(D615/D612)*AL76</f>
        <v>0</v>
      </c>
      <c r="E703" s="180">
        <f>(E623/E612)*SUM(C703:D703)</f>
        <v>161526.01276724128</v>
      </c>
      <c r="F703" s="180">
        <f>(F624/F612)*AL64</f>
        <v>100.01417980059999</v>
      </c>
      <c r="G703" s="180">
        <f>(G625/G612)*AL77</f>
        <v>0</v>
      </c>
      <c r="H703" s="180">
        <f>(H628/H612)*AL60</f>
        <v>670.5796726907937</v>
      </c>
      <c r="I703" s="180">
        <f>(I629/I612)*AL78</f>
        <v>0</v>
      </c>
      <c r="J703" s="180">
        <f>(J630/J612)*AL79</f>
        <v>0</v>
      </c>
      <c r="K703" s="180">
        <f>(K644/K612)*AL75</f>
        <v>11307.507866132548</v>
      </c>
      <c r="L703" s="180">
        <f>(L647/L612)*AL80</f>
        <v>0</v>
      </c>
      <c r="M703" s="180">
        <f t="shared" si="20"/>
        <v>173604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178125.25999999998</v>
      </c>
      <c r="D713" s="180">
        <f>(D615/D612)*AV76</f>
        <v>0</v>
      </c>
      <c r="E713" s="180">
        <f>(E623/E612)*SUM(C713:D713)</f>
        <v>96787.245003579141</v>
      </c>
      <c r="F713" s="180">
        <f>(F624/F612)*AV64</f>
        <v>17.70323148860248</v>
      </c>
      <c r="G713" s="180">
        <f>(G625/G612)*AV77</f>
        <v>0</v>
      </c>
      <c r="H713" s="180">
        <f>(H628/H612)*AV60</f>
        <v>516.75494490509186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97322</v>
      </c>
      <c r="N713" s="199" t="s">
        <v>741</v>
      </c>
    </row>
    <row r="715" spans="1:15" ht="12.6" customHeight="1" x14ac:dyDescent="0.25">
      <c r="C715" s="180">
        <f>SUM(C614:C647)+SUM(C668:C713)</f>
        <v>173766163.58202642</v>
      </c>
      <c r="D715" s="180">
        <f>SUM(D616:D647)+SUM(D668:D713)</f>
        <v>11163167.260000004</v>
      </c>
      <c r="E715" s="180">
        <f>SUM(E624:E647)+SUM(E668:E713)</f>
        <v>61177094.318523809</v>
      </c>
      <c r="F715" s="180">
        <f>SUM(F625:F648)+SUM(F668:F713)</f>
        <v>842102.02492906828</v>
      </c>
      <c r="G715" s="180">
        <f>SUM(G626:G647)+SUM(G668:G713)</f>
        <v>3451288.8726103622</v>
      </c>
      <c r="H715" s="180">
        <f>SUM(H629:H647)+SUM(H668:H713)</f>
        <v>135639.76074778583</v>
      </c>
      <c r="I715" s="180">
        <f>SUM(I630:I647)+SUM(I668:I713)</f>
        <v>3182389.5174656659</v>
      </c>
      <c r="J715" s="180">
        <f>SUM(J631:J647)+SUM(J668:J713)</f>
        <v>143124.62477359045</v>
      </c>
      <c r="K715" s="180">
        <f>SUM(K668:K713)</f>
        <v>4616062.8923175018</v>
      </c>
      <c r="L715" s="180">
        <f>SUM(L668:L713)</f>
        <v>7355994.7834651982</v>
      </c>
      <c r="M715" s="180">
        <f>SUM(M668:M713)</f>
        <v>82442593</v>
      </c>
      <c r="N715" s="198" t="s">
        <v>742</v>
      </c>
    </row>
    <row r="716" spans="1:15" ht="12.6" customHeight="1" x14ac:dyDescent="0.25">
      <c r="C716" s="180">
        <f>CE71</f>
        <v>173766163.58202645</v>
      </c>
      <c r="D716" s="180">
        <f>D615</f>
        <v>11163167.26</v>
      </c>
      <c r="E716" s="180">
        <f>E623</f>
        <v>61177094.318523802</v>
      </c>
      <c r="F716" s="180">
        <f>F624</f>
        <v>842102.02492906782</v>
      </c>
      <c r="G716" s="180">
        <f>G625</f>
        <v>3451288.8726103627</v>
      </c>
      <c r="H716" s="180">
        <f>H628</f>
        <v>135639.7607477858</v>
      </c>
      <c r="I716" s="180">
        <f>I629</f>
        <v>3182389.5174656664</v>
      </c>
      <c r="J716" s="180">
        <f>J630</f>
        <v>143124.62477359045</v>
      </c>
      <c r="K716" s="180">
        <f>K644</f>
        <v>4616062.8923175</v>
      </c>
      <c r="L716" s="180">
        <f>L647</f>
        <v>7355994.7834651992</v>
      </c>
      <c r="M716" s="180">
        <f>C648</f>
        <v>82442591.772026435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CE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5024451.0599999996</v>
      </c>
      <c r="C48" s="245">
        <f>ROUND(((B48/CE61)*C61),0)</f>
        <v>143477</v>
      </c>
      <c r="D48" s="245">
        <f>ROUND(((B48/CE61)*D61),0)</f>
        <v>0</v>
      </c>
      <c r="E48" s="195">
        <f>ROUND(((B48/CE61)*E61),0)</f>
        <v>1021019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274784</v>
      </c>
      <c r="P48" s="195">
        <f>ROUND(((B48/CE61)*P61),0)</f>
        <v>336321</v>
      </c>
      <c r="Q48" s="195">
        <f>ROUND(((B48/CE61)*Q61),0)</f>
        <v>45846</v>
      </c>
      <c r="R48" s="195">
        <f>ROUND(((B48/CE61)*R61),0)</f>
        <v>625</v>
      </c>
      <c r="S48" s="195">
        <f>ROUND(((B48/CE61)*S61),0)</f>
        <v>21897</v>
      </c>
      <c r="T48" s="195">
        <f>ROUND(((B48/CE61)*T61),0)</f>
        <v>0</v>
      </c>
      <c r="U48" s="195">
        <f>ROUND(((B48/CE61)*U61),0)</f>
        <v>255213</v>
      </c>
      <c r="V48" s="195">
        <f>ROUND(((B48/CE61)*V61),0)</f>
        <v>27664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417702</v>
      </c>
      <c r="Z48" s="195">
        <f>ROUND(((B48/CE61)*Z61),0)</f>
        <v>365018</v>
      </c>
      <c r="AA48" s="195">
        <f>ROUND(((B48/CE61)*AA61),0)</f>
        <v>0</v>
      </c>
      <c r="AB48" s="195">
        <f>ROUND(((B48/CE61)*AB61),0)</f>
        <v>255754</v>
      </c>
      <c r="AC48" s="195">
        <f>ROUND(((B48/CE61)*AC61),0)</f>
        <v>115746</v>
      </c>
      <c r="AD48" s="195">
        <f>ROUND(((B48/CE61)*AD61),0)</f>
        <v>0</v>
      </c>
      <c r="AE48" s="195">
        <f>ROUND(((B48/CE61)*AE61),0)</f>
        <v>82744</v>
      </c>
      <c r="AF48" s="195">
        <f>ROUND(((B48/CE61)*AF61),0)</f>
        <v>0</v>
      </c>
      <c r="AG48" s="195">
        <f>ROUND(((B48/CE61)*AG61),0)</f>
        <v>484453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67816</v>
      </c>
      <c r="AK48" s="195">
        <f>ROUND(((B48/CE61)*AK61),0)</f>
        <v>24038</v>
      </c>
      <c r="AL48" s="195">
        <f>ROUND(((B48/CE61)*AL61),0)</f>
        <v>28769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16135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117077</v>
      </c>
      <c r="AZ48" s="195">
        <f>ROUND(((B48/CE61)*AZ61),0)</f>
        <v>0</v>
      </c>
      <c r="BA48" s="195">
        <f>ROUND(((B48/CE61)*BA61),0)</f>
        <v>6176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108625</v>
      </c>
      <c r="BF48" s="195">
        <f>ROUND(((B48/CE61)*BF61),0)</f>
        <v>114412</v>
      </c>
      <c r="BG48" s="195">
        <f>ROUND(((B48/CE61)*BG61),0)</f>
        <v>0</v>
      </c>
      <c r="BH48" s="195">
        <f>ROUND(((B48/CE61)*BH61),0)</f>
        <v>3792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120164</v>
      </c>
      <c r="BO48" s="195">
        <f>ROUND(((B48/CE61)*BO61),0)</f>
        <v>7606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14563</v>
      </c>
      <c r="BT48" s="195">
        <f>ROUND(((B48/CE61)*BT61),0)</f>
        <v>13920</v>
      </c>
      <c r="BU48" s="195">
        <f>ROUND(((B48/CE61)*BU61),0)</f>
        <v>0</v>
      </c>
      <c r="BV48" s="195">
        <f>ROUND(((B48/CE61)*BV61),0)</f>
        <v>10362</v>
      </c>
      <c r="BW48" s="195">
        <f>ROUND(((B48/CE61)*BW61),0)</f>
        <v>47086</v>
      </c>
      <c r="BX48" s="195">
        <f>ROUND(((B48/CE61)*BX61),0)</f>
        <v>0</v>
      </c>
      <c r="BY48" s="195">
        <f>ROUND(((B48/CE61)*BY61),0)</f>
        <v>371649</v>
      </c>
      <c r="BZ48" s="195">
        <f>ROUND(((B48/CE61)*BZ61),0)</f>
        <v>0</v>
      </c>
      <c r="CA48" s="195">
        <f>ROUND(((B48/CE61)*CA61),0)</f>
        <v>20121</v>
      </c>
      <c r="CB48" s="195">
        <f>ROUND(((B48/CE61)*CB61),0)</f>
        <v>0</v>
      </c>
      <c r="CC48" s="195">
        <f>ROUND(((B48/CE61)*CC61),0)</f>
        <v>83877</v>
      </c>
      <c r="CD48" s="195"/>
      <c r="CE48" s="195">
        <f>SUM(C48:CD48)</f>
        <v>5024451</v>
      </c>
    </row>
    <row r="49" spans="1:84" ht="12.6" customHeight="1" x14ac:dyDescent="0.25">
      <c r="A49" s="175" t="s">
        <v>206</v>
      </c>
      <c r="B49" s="195">
        <f>B47+B48</f>
        <v>5024451.0599999996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4512225.6900000004</v>
      </c>
      <c r="C52" s="195">
        <f>ROUND((B52/(CE76+CF76)*C76),0)</f>
        <v>117796</v>
      </c>
      <c r="D52" s="195">
        <f>ROUND((B52/(CE76+CF76)*D76),0)</f>
        <v>0</v>
      </c>
      <c r="E52" s="195">
        <f>ROUND((B52/(CE76+CF76)*E76),0)</f>
        <v>962787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272137</v>
      </c>
      <c r="P52" s="195">
        <f>ROUND((B52/(CE76+CF76)*P76),0)</f>
        <v>415497</v>
      </c>
      <c r="Q52" s="195">
        <f>ROUND((B52/(CE76+CF76)*Q76),0)</f>
        <v>0</v>
      </c>
      <c r="R52" s="195">
        <f>ROUND((B52/(CE76+CF76)*R76),0)</f>
        <v>19400</v>
      </c>
      <c r="S52" s="195">
        <f>ROUND((B52/(CE76+CF76)*S76),0)</f>
        <v>138069</v>
      </c>
      <c r="T52" s="195">
        <f>ROUND((B52/(CE76+CF76)*T76),0)</f>
        <v>0</v>
      </c>
      <c r="U52" s="195">
        <f>ROUND((B52/(CE76+CF76)*U76),0)</f>
        <v>154974</v>
      </c>
      <c r="V52" s="195">
        <f>ROUND((B52/(CE76+CF76)*V76),0)</f>
        <v>10196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323461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88239</v>
      </c>
      <c r="AC52" s="195">
        <f>ROUND((B52/(CE76+CF76)*AC76),0)</f>
        <v>60986</v>
      </c>
      <c r="AD52" s="195">
        <f>ROUND((B52/(CE76+CF76)*AD76),0)</f>
        <v>0</v>
      </c>
      <c r="AE52" s="195">
        <f>ROUND((B52/(CE76+CF76)*AE76),0)</f>
        <v>171870</v>
      </c>
      <c r="AF52" s="195">
        <f>ROUND((B52/(CE76+CF76)*AF76),0)</f>
        <v>0</v>
      </c>
      <c r="AG52" s="195">
        <f>ROUND((B52/(CE76+CF76)*AG76),0)</f>
        <v>409177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175856</v>
      </c>
      <c r="AZ52" s="195">
        <f>ROUND((B52/(CE76+CF76)*AZ76),0)</f>
        <v>0</v>
      </c>
      <c r="BA52" s="195">
        <f>ROUND((B52/(CE76+CF76)*BA76),0)</f>
        <v>10825</v>
      </c>
      <c r="BB52" s="195">
        <f>ROUND((B52/(CE76+CF76)*BB76),0)</f>
        <v>24344</v>
      </c>
      <c r="BC52" s="195">
        <f>ROUND((B52/(CE76+CF76)*BC76),0)</f>
        <v>0</v>
      </c>
      <c r="BD52" s="195">
        <f>ROUND((B52/(CE76+CF76)*BD76),0)</f>
        <v>131686</v>
      </c>
      <c r="BE52" s="195">
        <f>ROUND((B52/(CE76+CF76)*BE76),0)</f>
        <v>488704</v>
      </c>
      <c r="BF52" s="195">
        <f>ROUND((B52/(CE76+CF76)*BF76),0)</f>
        <v>63875</v>
      </c>
      <c r="BG52" s="195">
        <f>ROUND((B52/(CE76+CF76)*BG76),0)</f>
        <v>2963</v>
      </c>
      <c r="BH52" s="195">
        <f>ROUND((B52/(CE76+CF76)*BH76),0)</f>
        <v>18232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4393</v>
      </c>
      <c r="BL52" s="195">
        <f>ROUND((B52/(CE76+CF76)*BL76),0)</f>
        <v>86062</v>
      </c>
      <c r="BM52" s="195">
        <f>ROUND((B52/(CE76+CF76)*BM76),0)</f>
        <v>0</v>
      </c>
      <c r="BN52" s="195">
        <f>ROUND((B52/(CE76+CF76)*BN76),0)</f>
        <v>95428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24923</v>
      </c>
      <c r="BT52" s="195">
        <f>ROUND((B52/(CE76+CF76)*BT76),0)</f>
        <v>28416</v>
      </c>
      <c r="BU52" s="195">
        <f>ROUND((B52/(CE76+CF76)*BU76),0)</f>
        <v>0</v>
      </c>
      <c r="BV52" s="195">
        <f>ROUND((B52/(CE76+CF76)*BV76),0)</f>
        <v>10804</v>
      </c>
      <c r="BW52" s="195">
        <f>ROUND((B52/(CE76+CF76)*BW76),0)</f>
        <v>46977</v>
      </c>
      <c r="BX52" s="195">
        <f>ROUND((B52/(CE76+CF76)*BX76),0)</f>
        <v>0</v>
      </c>
      <c r="BY52" s="195">
        <f>ROUND((B52/(CE76+CF76)*BY76),0)</f>
        <v>104643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49504</v>
      </c>
      <c r="CD52" s="195"/>
      <c r="CE52" s="195">
        <f>SUM(C52:CD52)</f>
        <v>4512224</v>
      </c>
    </row>
    <row r="53" spans="1:84" ht="12.6" customHeight="1" x14ac:dyDescent="0.25">
      <c r="A53" s="175" t="s">
        <v>206</v>
      </c>
      <c r="B53" s="195">
        <f>B51+B52</f>
        <v>4512225.6900000004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1278.575225943647</v>
      </c>
      <c r="D59" s="184">
        <v>0</v>
      </c>
      <c r="E59" s="184">
        <v>17221.424774056355</v>
      </c>
      <c r="F59" s="184">
        <v>0</v>
      </c>
      <c r="G59" s="184">
        <v>0</v>
      </c>
      <c r="H59" s="184">
        <v>0</v>
      </c>
      <c r="I59" s="184">
        <v>0</v>
      </c>
      <c r="J59" s="184">
        <v>1141</v>
      </c>
      <c r="K59" s="184">
        <v>0</v>
      </c>
      <c r="L59" s="184">
        <v>0</v>
      </c>
      <c r="M59" s="184">
        <v>0</v>
      </c>
      <c r="N59" s="184">
        <v>0</v>
      </c>
      <c r="O59" s="184">
        <v>677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71101</v>
      </c>
      <c r="AZ59" s="185">
        <v>0</v>
      </c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14.780000000000001</v>
      </c>
      <c r="D60" s="187">
        <v>0</v>
      </c>
      <c r="E60" s="187">
        <v>122.53999999999999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27.659999999999997</v>
      </c>
      <c r="P60" s="221">
        <v>35.79</v>
      </c>
      <c r="Q60" s="221">
        <v>3.5</v>
      </c>
      <c r="R60" s="221">
        <v>0</v>
      </c>
      <c r="S60" s="221">
        <v>4.84</v>
      </c>
      <c r="T60" s="221">
        <v>0</v>
      </c>
      <c r="U60" s="221">
        <v>44.1</v>
      </c>
      <c r="V60" s="221">
        <v>3.5799999999999987</v>
      </c>
      <c r="W60" s="221">
        <v>0</v>
      </c>
      <c r="X60" s="221">
        <v>0</v>
      </c>
      <c r="Y60" s="221">
        <v>55.839999999999975</v>
      </c>
      <c r="Z60" s="221">
        <v>43.090000000000025</v>
      </c>
      <c r="AA60" s="221">
        <v>0</v>
      </c>
      <c r="AB60" s="221">
        <v>26.469999999999995</v>
      </c>
      <c r="AC60" s="221">
        <v>18.37</v>
      </c>
      <c r="AD60" s="221">
        <v>0</v>
      </c>
      <c r="AE60" s="221">
        <v>9.2199999999999989</v>
      </c>
      <c r="AF60" s="221">
        <v>0</v>
      </c>
      <c r="AG60" s="221">
        <v>55.6</v>
      </c>
      <c r="AH60" s="221">
        <v>0</v>
      </c>
      <c r="AI60" s="221">
        <v>0</v>
      </c>
      <c r="AJ60" s="221">
        <v>5.6800000000000006</v>
      </c>
      <c r="AK60" s="221">
        <v>2.76</v>
      </c>
      <c r="AL60" s="221">
        <v>3.08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2.33</v>
      </c>
      <c r="AW60" s="221">
        <v>0</v>
      </c>
      <c r="AX60" s="221">
        <v>0</v>
      </c>
      <c r="AY60" s="221">
        <v>28.5</v>
      </c>
      <c r="AZ60" s="221">
        <v>0</v>
      </c>
      <c r="BA60" s="221">
        <v>1.5599999999999998</v>
      </c>
      <c r="BB60" s="221">
        <v>0</v>
      </c>
      <c r="BC60" s="221">
        <v>0</v>
      </c>
      <c r="BD60" s="221">
        <v>0</v>
      </c>
      <c r="BE60" s="221">
        <v>17.450000000000003</v>
      </c>
      <c r="BF60" s="221">
        <v>31</v>
      </c>
      <c r="BG60" s="221">
        <v>0</v>
      </c>
      <c r="BH60" s="221">
        <v>0.41000000000000003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8.7999999999999972</v>
      </c>
      <c r="BO60" s="221">
        <v>1.0900000000000001</v>
      </c>
      <c r="BP60" s="221">
        <v>0</v>
      </c>
      <c r="BQ60" s="221">
        <v>0</v>
      </c>
      <c r="BR60" s="221">
        <v>0</v>
      </c>
      <c r="BS60" s="221">
        <v>2.1999999999999997</v>
      </c>
      <c r="BT60" s="221">
        <v>1.58</v>
      </c>
      <c r="BU60" s="221">
        <v>0</v>
      </c>
      <c r="BV60" s="221">
        <v>1.7799999999999998</v>
      </c>
      <c r="BW60" s="221">
        <v>6.0399999999999991</v>
      </c>
      <c r="BX60" s="221">
        <v>0</v>
      </c>
      <c r="BY60" s="221">
        <v>39.820000000000007</v>
      </c>
      <c r="BZ60" s="221">
        <v>0</v>
      </c>
      <c r="CA60" s="221">
        <v>2.6900000000000004</v>
      </c>
      <c r="CB60" s="221">
        <v>0</v>
      </c>
      <c r="CC60" s="221">
        <v>9.7800000000000011</v>
      </c>
      <c r="CD60" s="249" t="s">
        <v>221</v>
      </c>
      <c r="CE60" s="251">
        <f t="shared" ref="CE60:CE70" si="0">SUM(C60:CD60)</f>
        <v>631.93000000000006</v>
      </c>
    </row>
    <row r="61" spans="1:84" ht="12.6" customHeight="1" x14ac:dyDescent="0.25">
      <c r="A61" s="171" t="s">
        <v>235</v>
      </c>
      <c r="B61" s="175"/>
      <c r="C61" s="184">
        <v>1478577.7400000002</v>
      </c>
      <c r="D61" s="184">
        <v>0</v>
      </c>
      <c r="E61" s="184">
        <v>10521929.32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2831739.8800000004</v>
      </c>
      <c r="P61" s="185">
        <v>3465899.5999999996</v>
      </c>
      <c r="Q61" s="185">
        <v>472453.18999999994</v>
      </c>
      <c r="R61" s="185">
        <v>6437.5</v>
      </c>
      <c r="S61" s="185">
        <v>225653.96999999997</v>
      </c>
      <c r="T61" s="185">
        <v>0</v>
      </c>
      <c r="U61" s="185">
        <v>2630051.75</v>
      </c>
      <c r="V61" s="185">
        <v>285083.80000000005</v>
      </c>
      <c r="W61" s="185">
        <v>0</v>
      </c>
      <c r="X61" s="185">
        <v>0</v>
      </c>
      <c r="Y61" s="185">
        <v>4304551.0599999996</v>
      </c>
      <c r="Z61" s="185">
        <v>3761632.8599999994</v>
      </c>
      <c r="AA61" s="185">
        <v>0</v>
      </c>
      <c r="AB61" s="185">
        <v>2635626.4699999997</v>
      </c>
      <c r="AC61" s="185">
        <v>1192798.7099999997</v>
      </c>
      <c r="AD61" s="185">
        <v>0</v>
      </c>
      <c r="AE61" s="185">
        <v>852704.94</v>
      </c>
      <c r="AF61" s="185">
        <v>0</v>
      </c>
      <c r="AG61" s="185">
        <v>4992444.08</v>
      </c>
      <c r="AH61" s="185">
        <v>0</v>
      </c>
      <c r="AI61" s="185">
        <v>0</v>
      </c>
      <c r="AJ61" s="185">
        <v>698870.15</v>
      </c>
      <c r="AK61" s="185">
        <v>247717.11</v>
      </c>
      <c r="AL61" s="185">
        <v>296473.06000000006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166278.18</v>
      </c>
      <c r="AW61" s="185">
        <v>0</v>
      </c>
      <c r="AX61" s="185">
        <v>0</v>
      </c>
      <c r="AY61" s="185">
        <v>1206521.44</v>
      </c>
      <c r="AZ61" s="185">
        <v>0</v>
      </c>
      <c r="BA61" s="185">
        <v>63649.359999999993</v>
      </c>
      <c r="BB61" s="185">
        <v>0</v>
      </c>
      <c r="BC61" s="185">
        <v>0</v>
      </c>
      <c r="BD61" s="185">
        <v>0</v>
      </c>
      <c r="BE61" s="185">
        <v>1119417.7899999998</v>
      </c>
      <c r="BF61" s="185">
        <v>1179055.44</v>
      </c>
      <c r="BG61" s="185">
        <v>0</v>
      </c>
      <c r="BH61" s="185">
        <v>39074.11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1238329.8100000003</v>
      </c>
      <c r="BO61" s="185">
        <v>78382.069999999992</v>
      </c>
      <c r="BP61" s="185">
        <v>0</v>
      </c>
      <c r="BQ61" s="185">
        <v>0</v>
      </c>
      <c r="BR61" s="185">
        <v>0</v>
      </c>
      <c r="BS61" s="185">
        <v>150075.78</v>
      </c>
      <c r="BT61" s="185">
        <v>143450.52000000002</v>
      </c>
      <c r="BU61" s="185">
        <v>0</v>
      </c>
      <c r="BV61" s="185">
        <v>106780.76000000001</v>
      </c>
      <c r="BW61" s="185">
        <v>485239.81999999995</v>
      </c>
      <c r="BX61" s="185">
        <v>0</v>
      </c>
      <c r="BY61" s="185">
        <v>3829958.58</v>
      </c>
      <c r="BZ61" s="185">
        <v>0</v>
      </c>
      <c r="CA61" s="185">
        <v>207352.97999999998</v>
      </c>
      <c r="CB61" s="185">
        <v>0</v>
      </c>
      <c r="CC61" s="185">
        <v>864383.47</v>
      </c>
      <c r="CD61" s="249" t="s">
        <v>221</v>
      </c>
      <c r="CE61" s="195">
        <f t="shared" si="0"/>
        <v>51778595.299999982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143477</v>
      </c>
      <c r="D62" s="195">
        <f t="shared" si="1"/>
        <v>0</v>
      </c>
      <c r="E62" s="195">
        <f t="shared" si="1"/>
        <v>1021019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274784</v>
      </c>
      <c r="P62" s="195">
        <f t="shared" si="1"/>
        <v>336321</v>
      </c>
      <c r="Q62" s="195">
        <f t="shared" si="1"/>
        <v>45846</v>
      </c>
      <c r="R62" s="195">
        <f t="shared" si="1"/>
        <v>625</v>
      </c>
      <c r="S62" s="195">
        <f t="shared" si="1"/>
        <v>21897</v>
      </c>
      <c r="T62" s="195">
        <f t="shared" si="1"/>
        <v>0</v>
      </c>
      <c r="U62" s="195">
        <f t="shared" si="1"/>
        <v>255213</v>
      </c>
      <c r="V62" s="195">
        <f t="shared" si="1"/>
        <v>27664</v>
      </c>
      <c r="W62" s="195">
        <f t="shared" si="1"/>
        <v>0</v>
      </c>
      <c r="X62" s="195">
        <f t="shared" si="1"/>
        <v>0</v>
      </c>
      <c r="Y62" s="195">
        <f t="shared" si="1"/>
        <v>417702</v>
      </c>
      <c r="Z62" s="195">
        <f t="shared" si="1"/>
        <v>365018</v>
      </c>
      <c r="AA62" s="195">
        <f t="shared" si="1"/>
        <v>0</v>
      </c>
      <c r="AB62" s="195">
        <f t="shared" si="1"/>
        <v>255754</v>
      </c>
      <c r="AC62" s="195">
        <f t="shared" si="1"/>
        <v>115746</v>
      </c>
      <c r="AD62" s="195">
        <f t="shared" si="1"/>
        <v>0</v>
      </c>
      <c r="AE62" s="195">
        <f t="shared" si="1"/>
        <v>82744</v>
      </c>
      <c r="AF62" s="195">
        <f t="shared" si="1"/>
        <v>0</v>
      </c>
      <c r="AG62" s="195">
        <f t="shared" si="1"/>
        <v>484453</v>
      </c>
      <c r="AH62" s="195">
        <f t="shared" si="1"/>
        <v>0</v>
      </c>
      <c r="AI62" s="195">
        <f t="shared" si="1"/>
        <v>0</v>
      </c>
      <c r="AJ62" s="195">
        <f t="shared" si="1"/>
        <v>67816</v>
      </c>
      <c r="AK62" s="195">
        <f t="shared" si="1"/>
        <v>24038</v>
      </c>
      <c r="AL62" s="195">
        <f t="shared" si="1"/>
        <v>28769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16135</v>
      </c>
      <c r="AW62" s="195">
        <f t="shared" si="1"/>
        <v>0</v>
      </c>
      <c r="AX62" s="195">
        <f t="shared" si="1"/>
        <v>0</v>
      </c>
      <c r="AY62" s="195">
        <f>ROUND(AY47+AY48,0)</f>
        <v>117077</v>
      </c>
      <c r="AZ62" s="195">
        <f>ROUND(AZ47+AZ48,0)</f>
        <v>0</v>
      </c>
      <c r="BA62" s="195">
        <f>ROUND(BA47+BA48,0)</f>
        <v>6176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108625</v>
      </c>
      <c r="BF62" s="195">
        <f t="shared" si="1"/>
        <v>114412</v>
      </c>
      <c r="BG62" s="195">
        <f t="shared" si="1"/>
        <v>0</v>
      </c>
      <c r="BH62" s="195">
        <f t="shared" si="1"/>
        <v>3792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120164</v>
      </c>
      <c r="BO62" s="195">
        <f t="shared" ref="BO62:CC62" si="2">ROUND(BO47+BO48,0)</f>
        <v>7606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14563</v>
      </c>
      <c r="BT62" s="195">
        <f t="shared" si="2"/>
        <v>13920</v>
      </c>
      <c r="BU62" s="195">
        <f t="shared" si="2"/>
        <v>0</v>
      </c>
      <c r="BV62" s="195">
        <f t="shared" si="2"/>
        <v>10362</v>
      </c>
      <c r="BW62" s="195">
        <f t="shared" si="2"/>
        <v>47086</v>
      </c>
      <c r="BX62" s="195">
        <f t="shared" si="2"/>
        <v>0</v>
      </c>
      <c r="BY62" s="195">
        <f t="shared" si="2"/>
        <v>371649</v>
      </c>
      <c r="BZ62" s="195">
        <f t="shared" si="2"/>
        <v>0</v>
      </c>
      <c r="CA62" s="195">
        <f t="shared" si="2"/>
        <v>20121</v>
      </c>
      <c r="CB62" s="195">
        <f t="shared" si="2"/>
        <v>0</v>
      </c>
      <c r="CC62" s="195">
        <f t="shared" si="2"/>
        <v>83877</v>
      </c>
      <c r="CD62" s="249" t="s">
        <v>221</v>
      </c>
      <c r="CE62" s="195">
        <f t="shared" si="0"/>
        <v>5024451</v>
      </c>
      <c r="CF62" s="252"/>
    </row>
    <row r="63" spans="1:84" ht="12.6" customHeight="1" x14ac:dyDescent="0.25">
      <c r="A63" s="171" t="s">
        <v>236</v>
      </c>
      <c r="B63" s="175"/>
      <c r="C63" s="184">
        <v>10061.56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17653.62</v>
      </c>
      <c r="V63" s="185">
        <v>32191.569999999996</v>
      </c>
      <c r="W63" s="185">
        <v>0</v>
      </c>
      <c r="X63" s="185">
        <v>0</v>
      </c>
      <c r="Y63" s="185">
        <v>303629.95</v>
      </c>
      <c r="Z63" s="185">
        <v>883511.29999999993</v>
      </c>
      <c r="AA63" s="185">
        <v>0</v>
      </c>
      <c r="AB63" s="185">
        <v>0</v>
      </c>
      <c r="AC63" s="185">
        <v>18148.16</v>
      </c>
      <c r="AD63" s="185">
        <v>0</v>
      </c>
      <c r="AE63" s="185">
        <v>30774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59141.66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-484259.36999999994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9300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73477</v>
      </c>
      <c r="CD63" s="249" t="s">
        <v>221</v>
      </c>
      <c r="CE63" s="195">
        <f t="shared" si="0"/>
        <v>953629.45</v>
      </c>
      <c r="CF63" s="252"/>
    </row>
    <row r="64" spans="1:84" ht="12.6" customHeight="1" x14ac:dyDescent="0.25">
      <c r="A64" s="171" t="s">
        <v>237</v>
      </c>
      <c r="B64" s="175"/>
      <c r="C64" s="184">
        <v>104682.25999999998</v>
      </c>
      <c r="D64" s="184">
        <v>0</v>
      </c>
      <c r="E64" s="185">
        <v>791560.56000000029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343154.86999999994</v>
      </c>
      <c r="P64" s="185">
        <v>706632.20000000007</v>
      </c>
      <c r="Q64" s="185">
        <v>28340.639999999999</v>
      </c>
      <c r="R64" s="185">
        <v>8503.5399999999991</v>
      </c>
      <c r="S64" s="185">
        <v>3709134.21</v>
      </c>
      <c r="T64" s="185">
        <v>0</v>
      </c>
      <c r="U64" s="185">
        <v>2291008.66</v>
      </c>
      <c r="V64" s="185">
        <v>22113.37</v>
      </c>
      <c r="W64" s="185">
        <v>0</v>
      </c>
      <c r="X64" s="185">
        <v>0</v>
      </c>
      <c r="Y64" s="185">
        <v>648657.3600000001</v>
      </c>
      <c r="Z64" s="185">
        <v>522822.03</v>
      </c>
      <c r="AA64" s="185">
        <v>0</v>
      </c>
      <c r="AB64" s="185">
        <v>21902744.950000003</v>
      </c>
      <c r="AC64" s="185">
        <v>263724.55</v>
      </c>
      <c r="AD64" s="185">
        <v>0</v>
      </c>
      <c r="AE64" s="185">
        <v>38629.08</v>
      </c>
      <c r="AF64" s="185">
        <v>0</v>
      </c>
      <c r="AG64" s="185">
        <v>748170.86</v>
      </c>
      <c r="AH64" s="185">
        <v>0</v>
      </c>
      <c r="AI64" s="185">
        <v>0</v>
      </c>
      <c r="AJ64" s="185">
        <v>44415.679999999993</v>
      </c>
      <c r="AK64" s="185">
        <v>3025.76</v>
      </c>
      <c r="AL64" s="185">
        <v>2276.04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-462.45000000000027</v>
      </c>
      <c r="AW64" s="185">
        <v>0</v>
      </c>
      <c r="AX64" s="185">
        <v>0</v>
      </c>
      <c r="AY64" s="185">
        <v>652948.80999999994</v>
      </c>
      <c r="AZ64" s="185">
        <v>0</v>
      </c>
      <c r="BA64" s="185">
        <v>2.82</v>
      </c>
      <c r="BB64" s="185">
        <v>0</v>
      </c>
      <c r="BC64" s="185">
        <v>0</v>
      </c>
      <c r="BD64" s="185">
        <v>-111.09999999999883</v>
      </c>
      <c r="BE64" s="185">
        <v>422868.37999999995</v>
      </c>
      <c r="BF64" s="185">
        <v>191146.63</v>
      </c>
      <c r="BG64" s="185">
        <v>0</v>
      </c>
      <c r="BH64" s="185">
        <v>7.8000000000000114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10484.18</v>
      </c>
      <c r="BO64" s="185">
        <v>72.709999999999994</v>
      </c>
      <c r="BP64" s="185">
        <v>0</v>
      </c>
      <c r="BQ64" s="185">
        <v>0</v>
      </c>
      <c r="BR64" s="185">
        <v>0</v>
      </c>
      <c r="BS64" s="185">
        <v>2163.4300000000003</v>
      </c>
      <c r="BT64" s="185">
        <v>15306.42</v>
      </c>
      <c r="BU64" s="185">
        <v>0</v>
      </c>
      <c r="BV64" s="185">
        <v>386.52</v>
      </c>
      <c r="BW64" s="185">
        <v>65453.229999999996</v>
      </c>
      <c r="BX64" s="185">
        <v>0</v>
      </c>
      <c r="BY64" s="185">
        <v>11618.67</v>
      </c>
      <c r="BZ64" s="185">
        <v>0</v>
      </c>
      <c r="CA64" s="185">
        <v>142.65</v>
      </c>
      <c r="CB64" s="185">
        <v>0</v>
      </c>
      <c r="CC64" s="185">
        <v>1157614.51</v>
      </c>
      <c r="CD64" s="249" t="s">
        <v>221</v>
      </c>
      <c r="CE64" s="195">
        <f t="shared" si="0"/>
        <v>34709239.829999998</v>
      </c>
      <c r="CF64" s="252"/>
    </row>
    <row r="65" spans="1:84" ht="12.6" customHeight="1" x14ac:dyDescent="0.25">
      <c r="A65" s="171" t="s">
        <v>238</v>
      </c>
      <c r="B65" s="175"/>
      <c r="C65" s="184">
        <v>68.419999999999987</v>
      </c>
      <c r="D65" s="184">
        <v>0</v>
      </c>
      <c r="E65" s="184">
        <v>223.35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2547.5</v>
      </c>
      <c r="Q65" s="185">
        <v>287.39999999999998</v>
      </c>
      <c r="R65" s="185">
        <v>447.34999999999997</v>
      </c>
      <c r="S65" s="185">
        <v>147.97</v>
      </c>
      <c r="T65" s="185">
        <v>0</v>
      </c>
      <c r="U65" s="185">
        <v>1379.49</v>
      </c>
      <c r="V65" s="185">
        <v>322.12000000000012</v>
      </c>
      <c r="W65" s="185">
        <v>0</v>
      </c>
      <c r="X65" s="185">
        <v>0</v>
      </c>
      <c r="Y65" s="185">
        <v>599.6</v>
      </c>
      <c r="Z65" s="185">
        <v>4996.8500000000004</v>
      </c>
      <c r="AA65" s="185">
        <v>0</v>
      </c>
      <c r="AB65" s="185">
        <v>12281.169999999998</v>
      </c>
      <c r="AC65" s="185">
        <v>1861.1399999999999</v>
      </c>
      <c r="AD65" s="185">
        <v>0</v>
      </c>
      <c r="AE65" s="185">
        <v>697.86000000000013</v>
      </c>
      <c r="AF65" s="185">
        <v>0</v>
      </c>
      <c r="AG65" s="185">
        <v>710.72</v>
      </c>
      <c r="AH65" s="185">
        <v>0</v>
      </c>
      <c r="AI65" s="185">
        <v>0</v>
      </c>
      <c r="AJ65" s="185">
        <v>229.51000000000002</v>
      </c>
      <c r="AK65" s="185">
        <v>311.14999999999998</v>
      </c>
      <c r="AL65" s="185">
        <v>205.06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391.78000000000009</v>
      </c>
      <c r="AZ65" s="185">
        <v>0</v>
      </c>
      <c r="BA65" s="185">
        <v>68.38</v>
      </c>
      <c r="BB65" s="185">
        <v>655.5200000000001</v>
      </c>
      <c r="BC65" s="185">
        <v>0</v>
      </c>
      <c r="BD65" s="185">
        <v>0</v>
      </c>
      <c r="BE65" s="185">
        <v>911238.14000000013</v>
      </c>
      <c r="BF65" s="185">
        <v>4323.1099999999997</v>
      </c>
      <c r="BG65" s="185">
        <v>0</v>
      </c>
      <c r="BH65" s="185">
        <v>103.1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926.6400000000001</v>
      </c>
      <c r="BO65" s="185">
        <v>111.97000000000001</v>
      </c>
      <c r="BP65" s="185">
        <v>0</v>
      </c>
      <c r="BQ65" s="185">
        <v>0</v>
      </c>
      <c r="BR65" s="185">
        <v>0</v>
      </c>
      <c r="BS65" s="185">
        <v>1176.97</v>
      </c>
      <c r="BT65" s="185">
        <v>290.47000000000003</v>
      </c>
      <c r="BU65" s="185">
        <v>0</v>
      </c>
      <c r="BV65" s="185">
        <v>0</v>
      </c>
      <c r="BW65" s="185">
        <v>26667.089999999997</v>
      </c>
      <c r="BX65" s="185">
        <v>0</v>
      </c>
      <c r="BY65" s="185">
        <v>704.43</v>
      </c>
      <c r="BZ65" s="185">
        <v>0</v>
      </c>
      <c r="CA65" s="185">
        <v>0</v>
      </c>
      <c r="CB65" s="185">
        <v>0</v>
      </c>
      <c r="CC65" s="185">
        <v>1779.4199999999998</v>
      </c>
      <c r="CD65" s="249" t="s">
        <v>221</v>
      </c>
      <c r="CE65" s="195">
        <f t="shared" si="0"/>
        <v>975753.68</v>
      </c>
      <c r="CF65" s="252"/>
    </row>
    <row r="66" spans="1:84" ht="12.6" customHeight="1" x14ac:dyDescent="0.25">
      <c r="A66" s="171" t="s">
        <v>239</v>
      </c>
      <c r="B66" s="175"/>
      <c r="C66" s="184">
        <v>17232.29</v>
      </c>
      <c r="D66" s="184">
        <v>0</v>
      </c>
      <c r="E66" s="184">
        <v>159550.60999999996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40183.109999999993</v>
      </c>
      <c r="P66" s="185">
        <v>31276.780000000006</v>
      </c>
      <c r="Q66" s="185">
        <v>227.22</v>
      </c>
      <c r="R66" s="185">
        <v>0</v>
      </c>
      <c r="S66" s="184">
        <v>207106.87</v>
      </c>
      <c r="T66" s="184">
        <v>0</v>
      </c>
      <c r="U66" s="185">
        <v>922420.93000000017</v>
      </c>
      <c r="V66" s="185">
        <v>90.62</v>
      </c>
      <c r="W66" s="185">
        <v>0</v>
      </c>
      <c r="X66" s="185">
        <v>0</v>
      </c>
      <c r="Y66" s="185">
        <v>324357.55</v>
      </c>
      <c r="Z66" s="185">
        <v>1309103.9500000002</v>
      </c>
      <c r="AA66" s="185">
        <v>0</v>
      </c>
      <c r="AB66" s="185">
        <v>102876.47</v>
      </c>
      <c r="AC66" s="185">
        <v>8957.25</v>
      </c>
      <c r="AD66" s="185">
        <v>0</v>
      </c>
      <c r="AE66" s="185">
        <v>10414.74</v>
      </c>
      <c r="AF66" s="185">
        <v>0</v>
      </c>
      <c r="AG66" s="185">
        <v>187643.72</v>
      </c>
      <c r="AH66" s="185">
        <v>0</v>
      </c>
      <c r="AI66" s="185">
        <v>0</v>
      </c>
      <c r="AJ66" s="185">
        <v>72300.73</v>
      </c>
      <c r="AK66" s="185">
        <v>418.98</v>
      </c>
      <c r="AL66" s="185">
        <v>380.66999999999996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75</v>
      </c>
      <c r="AW66" s="185">
        <v>0</v>
      </c>
      <c r="AX66" s="185">
        <v>31.400000000000002</v>
      </c>
      <c r="AY66" s="185">
        <v>-239233.34</v>
      </c>
      <c r="AZ66" s="185">
        <v>0</v>
      </c>
      <c r="BA66" s="185">
        <v>6708.33</v>
      </c>
      <c r="BB66" s="185">
        <v>37875.700000000004</v>
      </c>
      <c r="BC66" s="185">
        <v>0</v>
      </c>
      <c r="BD66" s="185">
        <v>76301.939999999988</v>
      </c>
      <c r="BE66" s="185">
        <v>3819031.7999999993</v>
      </c>
      <c r="BF66" s="185">
        <v>362403.47</v>
      </c>
      <c r="BG66" s="185">
        <v>0</v>
      </c>
      <c r="BH66" s="185">
        <v>1135.4799999999998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262999.69</v>
      </c>
      <c r="BO66" s="185">
        <v>0</v>
      </c>
      <c r="BP66" s="185">
        <v>0</v>
      </c>
      <c r="BQ66" s="185">
        <v>0</v>
      </c>
      <c r="BR66" s="185">
        <v>0</v>
      </c>
      <c r="BS66" s="185">
        <v>14691.71</v>
      </c>
      <c r="BT66" s="185">
        <v>422.21</v>
      </c>
      <c r="BU66" s="185">
        <v>0</v>
      </c>
      <c r="BV66" s="185">
        <v>6853</v>
      </c>
      <c r="BW66" s="185">
        <v>178514.16999999998</v>
      </c>
      <c r="BX66" s="185">
        <v>0</v>
      </c>
      <c r="BY66" s="185">
        <v>452252.45999999996</v>
      </c>
      <c r="BZ66" s="185">
        <v>0</v>
      </c>
      <c r="CA66" s="185">
        <v>85.41</v>
      </c>
      <c r="CB66" s="185">
        <v>0</v>
      </c>
      <c r="CC66" s="185">
        <v>189667.34000000003</v>
      </c>
      <c r="CD66" s="249" t="s">
        <v>221</v>
      </c>
      <c r="CE66" s="195">
        <f t="shared" si="0"/>
        <v>8564358.2600000016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117796</v>
      </c>
      <c r="D67" s="195">
        <f>ROUND(D51+D52,0)</f>
        <v>0</v>
      </c>
      <c r="E67" s="195">
        <f t="shared" ref="E67:BP67" si="3">ROUND(E51+E52,0)</f>
        <v>962787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272137</v>
      </c>
      <c r="P67" s="195">
        <f t="shared" si="3"/>
        <v>415497</v>
      </c>
      <c r="Q67" s="195">
        <f t="shared" si="3"/>
        <v>0</v>
      </c>
      <c r="R67" s="195">
        <f t="shared" si="3"/>
        <v>19400</v>
      </c>
      <c r="S67" s="195">
        <f t="shared" si="3"/>
        <v>138069</v>
      </c>
      <c r="T67" s="195">
        <f t="shared" si="3"/>
        <v>0</v>
      </c>
      <c r="U67" s="195">
        <f t="shared" si="3"/>
        <v>154974</v>
      </c>
      <c r="V67" s="195">
        <f t="shared" si="3"/>
        <v>10196</v>
      </c>
      <c r="W67" s="195">
        <f t="shared" si="3"/>
        <v>0</v>
      </c>
      <c r="X67" s="195">
        <f t="shared" si="3"/>
        <v>0</v>
      </c>
      <c r="Y67" s="195">
        <f t="shared" si="3"/>
        <v>323461</v>
      </c>
      <c r="Z67" s="195">
        <f t="shared" si="3"/>
        <v>0</v>
      </c>
      <c r="AA67" s="195">
        <f t="shared" si="3"/>
        <v>0</v>
      </c>
      <c r="AB67" s="195">
        <f t="shared" si="3"/>
        <v>88239</v>
      </c>
      <c r="AC67" s="195">
        <f t="shared" si="3"/>
        <v>60986</v>
      </c>
      <c r="AD67" s="195">
        <f t="shared" si="3"/>
        <v>0</v>
      </c>
      <c r="AE67" s="195">
        <f t="shared" si="3"/>
        <v>171870</v>
      </c>
      <c r="AF67" s="195">
        <f t="shared" si="3"/>
        <v>0</v>
      </c>
      <c r="AG67" s="195">
        <f t="shared" si="3"/>
        <v>409177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175856</v>
      </c>
      <c r="AZ67" s="195">
        <f>ROUND(AZ51+AZ52,0)</f>
        <v>0</v>
      </c>
      <c r="BA67" s="195">
        <f>ROUND(BA51+BA52,0)</f>
        <v>10825</v>
      </c>
      <c r="BB67" s="195">
        <f t="shared" si="3"/>
        <v>24344</v>
      </c>
      <c r="BC67" s="195">
        <f t="shared" si="3"/>
        <v>0</v>
      </c>
      <c r="BD67" s="195">
        <f t="shared" si="3"/>
        <v>131686</v>
      </c>
      <c r="BE67" s="195">
        <f t="shared" si="3"/>
        <v>488704</v>
      </c>
      <c r="BF67" s="195">
        <f t="shared" si="3"/>
        <v>63875</v>
      </c>
      <c r="BG67" s="195">
        <f t="shared" si="3"/>
        <v>2963</v>
      </c>
      <c r="BH67" s="195">
        <f t="shared" si="3"/>
        <v>18232</v>
      </c>
      <c r="BI67" s="195">
        <f t="shared" si="3"/>
        <v>0</v>
      </c>
      <c r="BJ67" s="195">
        <f t="shared" si="3"/>
        <v>0</v>
      </c>
      <c r="BK67" s="195">
        <f t="shared" si="3"/>
        <v>4393</v>
      </c>
      <c r="BL67" s="195">
        <f t="shared" si="3"/>
        <v>86062</v>
      </c>
      <c r="BM67" s="195">
        <f t="shared" si="3"/>
        <v>0</v>
      </c>
      <c r="BN67" s="195">
        <f t="shared" si="3"/>
        <v>95428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24923</v>
      </c>
      <c r="BT67" s="195">
        <f t="shared" si="4"/>
        <v>28416</v>
      </c>
      <c r="BU67" s="195">
        <f t="shared" si="4"/>
        <v>0</v>
      </c>
      <c r="BV67" s="195">
        <f t="shared" si="4"/>
        <v>10804</v>
      </c>
      <c r="BW67" s="195">
        <f t="shared" si="4"/>
        <v>46977</v>
      </c>
      <c r="BX67" s="195">
        <f t="shared" si="4"/>
        <v>0</v>
      </c>
      <c r="BY67" s="195">
        <f t="shared" si="4"/>
        <v>104643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49504</v>
      </c>
      <c r="CD67" s="249" t="s">
        <v>221</v>
      </c>
      <c r="CE67" s="195">
        <f t="shared" si="0"/>
        <v>4512224</v>
      </c>
      <c r="CF67" s="252"/>
    </row>
    <row r="68" spans="1:84" ht="12.6" customHeight="1" x14ac:dyDescent="0.25">
      <c r="A68" s="171" t="s">
        <v>240</v>
      </c>
      <c r="B68" s="175"/>
      <c r="C68" s="184">
        <v>2710.55</v>
      </c>
      <c r="D68" s="184">
        <v>0</v>
      </c>
      <c r="E68" s="184">
        <v>31262.74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355.7</v>
      </c>
      <c r="P68" s="185">
        <v>0</v>
      </c>
      <c r="Q68" s="185">
        <v>0</v>
      </c>
      <c r="R68" s="185">
        <v>0</v>
      </c>
      <c r="S68" s="185">
        <v>1677.17</v>
      </c>
      <c r="T68" s="185">
        <v>0</v>
      </c>
      <c r="U68" s="185">
        <v>220369.42999999996</v>
      </c>
      <c r="V68" s="185">
        <v>0</v>
      </c>
      <c r="W68" s="185">
        <v>0</v>
      </c>
      <c r="X68" s="185">
        <v>0</v>
      </c>
      <c r="Y68" s="185">
        <v>289299.14999999997</v>
      </c>
      <c r="Z68" s="185">
        <v>1552668.6600000001</v>
      </c>
      <c r="AA68" s="185">
        <v>0</v>
      </c>
      <c r="AB68" s="185">
        <v>281563.89</v>
      </c>
      <c r="AC68" s="185">
        <v>35073.58</v>
      </c>
      <c r="AD68" s="185">
        <v>0</v>
      </c>
      <c r="AE68" s="185">
        <v>6005.0999999999995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130865.27000000002</v>
      </c>
      <c r="AY68" s="185">
        <v>3578.05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48509.640000000007</v>
      </c>
      <c r="BF68" s="185">
        <v>16679.04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9642.8399999999983</v>
      </c>
      <c r="BO68" s="185">
        <v>0</v>
      </c>
      <c r="BP68" s="185">
        <v>0</v>
      </c>
      <c r="BQ68" s="185">
        <v>0</v>
      </c>
      <c r="BR68" s="185">
        <v>0</v>
      </c>
      <c r="BS68" s="185">
        <v>21675.480000000003</v>
      </c>
      <c r="BT68" s="185">
        <v>0</v>
      </c>
      <c r="BU68" s="185">
        <v>0</v>
      </c>
      <c r="BV68" s="185">
        <v>0</v>
      </c>
      <c r="BW68" s="185">
        <v>416810.67</v>
      </c>
      <c r="BX68" s="185">
        <v>0</v>
      </c>
      <c r="BY68" s="185">
        <v>5948.880000000001</v>
      </c>
      <c r="BZ68" s="185">
        <v>0</v>
      </c>
      <c r="CA68" s="185">
        <v>5909.04</v>
      </c>
      <c r="CB68" s="185">
        <v>0</v>
      </c>
      <c r="CC68" s="185">
        <v>24976.559999999998</v>
      </c>
      <c r="CD68" s="249" t="s">
        <v>221</v>
      </c>
      <c r="CE68" s="195">
        <f t="shared" si="0"/>
        <v>3105581.4400000004</v>
      </c>
      <c r="CF68" s="252"/>
    </row>
    <row r="69" spans="1:84" ht="12.6" customHeight="1" x14ac:dyDescent="0.25">
      <c r="A69" s="171" t="s">
        <v>241</v>
      </c>
      <c r="B69" s="175"/>
      <c r="C69" s="184">
        <v>18207.849999999999</v>
      </c>
      <c r="D69" s="184">
        <v>0</v>
      </c>
      <c r="E69" s="185">
        <v>151992.95000000001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24648.629999999997</v>
      </c>
      <c r="P69" s="185">
        <v>65428.51</v>
      </c>
      <c r="Q69" s="185">
        <v>1728.53</v>
      </c>
      <c r="R69" s="224">
        <v>10543.79</v>
      </c>
      <c r="S69" s="185">
        <v>16284.2</v>
      </c>
      <c r="T69" s="184">
        <v>0</v>
      </c>
      <c r="U69" s="185">
        <v>69370.990000000005</v>
      </c>
      <c r="V69" s="185">
        <v>8209.2999999999993</v>
      </c>
      <c r="W69" s="184">
        <v>0</v>
      </c>
      <c r="X69" s="185">
        <v>0</v>
      </c>
      <c r="Y69" s="185">
        <v>17198.440000000002</v>
      </c>
      <c r="Z69" s="185">
        <v>115311.47999999998</v>
      </c>
      <c r="AA69" s="185">
        <v>0</v>
      </c>
      <c r="AB69" s="185">
        <v>43947.600000000006</v>
      </c>
      <c r="AC69" s="185">
        <v>29471.95</v>
      </c>
      <c r="AD69" s="185">
        <v>0</v>
      </c>
      <c r="AE69" s="185">
        <v>3986.0900000000006</v>
      </c>
      <c r="AF69" s="185">
        <v>0</v>
      </c>
      <c r="AG69" s="185">
        <v>65761.279999999999</v>
      </c>
      <c r="AH69" s="185">
        <v>0</v>
      </c>
      <c r="AI69" s="185">
        <v>0</v>
      </c>
      <c r="AJ69" s="185">
        <v>4322.91</v>
      </c>
      <c r="AK69" s="185">
        <v>691</v>
      </c>
      <c r="AL69" s="185">
        <v>2406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1086.8900000000001</v>
      </c>
      <c r="AW69" s="185">
        <v>0</v>
      </c>
      <c r="AX69" s="185">
        <v>22756.55</v>
      </c>
      <c r="AY69" s="185">
        <v>34099.949999999997</v>
      </c>
      <c r="AZ69" s="185">
        <v>0</v>
      </c>
      <c r="BA69" s="185">
        <v>5032.76</v>
      </c>
      <c r="BB69" s="185">
        <v>0</v>
      </c>
      <c r="BC69" s="185">
        <v>0</v>
      </c>
      <c r="BD69" s="185">
        <v>0</v>
      </c>
      <c r="BE69" s="185">
        <v>913073.84</v>
      </c>
      <c r="BF69" s="185">
        <v>77871.060000000012</v>
      </c>
      <c r="BG69" s="185">
        <v>2056.02</v>
      </c>
      <c r="BH69" s="224">
        <v>0</v>
      </c>
      <c r="BI69" s="185">
        <v>0</v>
      </c>
      <c r="BJ69" s="185">
        <v>-4250</v>
      </c>
      <c r="BK69" s="185">
        <v>0</v>
      </c>
      <c r="BL69" s="185">
        <v>0</v>
      </c>
      <c r="BM69" s="185">
        <v>0</v>
      </c>
      <c r="BN69" s="185">
        <v>170367.43</v>
      </c>
      <c r="BO69" s="185">
        <v>0</v>
      </c>
      <c r="BP69" s="185">
        <v>0</v>
      </c>
      <c r="BQ69" s="185">
        <v>0</v>
      </c>
      <c r="BR69" s="185">
        <v>0</v>
      </c>
      <c r="BS69" s="185">
        <v>10894.11</v>
      </c>
      <c r="BT69" s="185">
        <v>412.21000000000004</v>
      </c>
      <c r="BU69" s="185">
        <v>0</v>
      </c>
      <c r="BV69" s="185">
        <v>90.2</v>
      </c>
      <c r="BW69" s="185">
        <v>20699.36</v>
      </c>
      <c r="BX69" s="185">
        <v>0</v>
      </c>
      <c r="BY69" s="185">
        <v>89850.32</v>
      </c>
      <c r="BZ69" s="185">
        <v>0</v>
      </c>
      <c r="CA69" s="185">
        <v>9358.2300000000014</v>
      </c>
      <c r="CB69" s="185">
        <v>0</v>
      </c>
      <c r="CC69" s="185">
        <v>51610751.027795024</v>
      </c>
      <c r="CD69" s="188">
        <v>4508921.1100000003</v>
      </c>
      <c r="CE69" s="195">
        <f t="shared" si="0"/>
        <v>58122582.567795023</v>
      </c>
      <c r="CF69" s="252"/>
    </row>
    <row r="70" spans="1:84" ht="12.6" customHeight="1" x14ac:dyDescent="0.25">
      <c r="A70" s="171" t="s">
        <v>242</v>
      </c>
      <c r="B70" s="175"/>
      <c r="C70" s="184">
        <v>-10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300</v>
      </c>
      <c r="P70" s="184">
        <v>63.25</v>
      </c>
      <c r="Q70" s="184">
        <v>0</v>
      </c>
      <c r="R70" s="184">
        <v>0</v>
      </c>
      <c r="S70" s="184">
        <v>0</v>
      </c>
      <c r="T70" s="184">
        <v>0</v>
      </c>
      <c r="U70" s="185">
        <v>1665321.23</v>
      </c>
      <c r="V70" s="184">
        <v>0</v>
      </c>
      <c r="W70" s="184">
        <v>0</v>
      </c>
      <c r="X70" s="185">
        <v>0</v>
      </c>
      <c r="Y70" s="185">
        <v>1046</v>
      </c>
      <c r="Z70" s="185">
        <v>0</v>
      </c>
      <c r="AA70" s="185">
        <v>0</v>
      </c>
      <c r="AB70" s="185">
        <v>171647.93</v>
      </c>
      <c r="AC70" s="185">
        <v>0</v>
      </c>
      <c r="AD70" s="185">
        <v>0</v>
      </c>
      <c r="AE70" s="185">
        <v>0</v>
      </c>
      <c r="AF70" s="185">
        <v>0</v>
      </c>
      <c r="AG70" s="185">
        <v>-330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4380</v>
      </c>
      <c r="AX70" s="185">
        <v>0</v>
      </c>
      <c r="AY70" s="185">
        <v>526084.56000000006</v>
      </c>
      <c r="AZ70" s="185">
        <v>72671.199999999997</v>
      </c>
      <c r="BA70" s="185">
        <v>31946.84</v>
      </c>
      <c r="BB70" s="185">
        <v>0</v>
      </c>
      <c r="BC70" s="185">
        <v>0</v>
      </c>
      <c r="BD70" s="185">
        <v>0</v>
      </c>
      <c r="BE70" s="185">
        <v>67430.079999999987</v>
      </c>
      <c r="BF70" s="185">
        <v>83720.039999999994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120562.47</v>
      </c>
      <c r="BO70" s="185">
        <v>0</v>
      </c>
      <c r="BP70" s="185">
        <v>0</v>
      </c>
      <c r="BQ70" s="185">
        <v>0</v>
      </c>
      <c r="BR70" s="185">
        <v>0</v>
      </c>
      <c r="BS70" s="185">
        <v>18850.900000000001</v>
      </c>
      <c r="BT70" s="185">
        <v>0</v>
      </c>
      <c r="BU70" s="185">
        <v>0</v>
      </c>
      <c r="BV70" s="185">
        <v>0</v>
      </c>
      <c r="BW70" s="185">
        <v>14100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1037380.6399999999</v>
      </c>
      <c r="CD70" s="188"/>
      <c r="CE70" s="195">
        <f t="shared" si="0"/>
        <v>3815165.1399999997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1892823.6700000004</v>
      </c>
      <c r="D71" s="195">
        <f t="shared" ref="D71:AI71" si="5">SUM(D61:D69)-D70</f>
        <v>0</v>
      </c>
      <c r="E71" s="195">
        <f t="shared" si="5"/>
        <v>13640325.529999999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3786703.1900000004</v>
      </c>
      <c r="P71" s="195">
        <f t="shared" si="5"/>
        <v>5023539.34</v>
      </c>
      <c r="Q71" s="195">
        <f t="shared" si="5"/>
        <v>548882.98</v>
      </c>
      <c r="R71" s="195">
        <f t="shared" si="5"/>
        <v>45957.18</v>
      </c>
      <c r="S71" s="195">
        <f t="shared" si="5"/>
        <v>4319970.3899999997</v>
      </c>
      <c r="T71" s="195">
        <f t="shared" si="5"/>
        <v>0</v>
      </c>
      <c r="U71" s="195">
        <f t="shared" si="5"/>
        <v>4897120.6400000006</v>
      </c>
      <c r="V71" s="195">
        <f t="shared" si="5"/>
        <v>385870.78</v>
      </c>
      <c r="W71" s="195">
        <f t="shared" si="5"/>
        <v>0</v>
      </c>
      <c r="X71" s="195">
        <f t="shared" si="5"/>
        <v>0</v>
      </c>
      <c r="Y71" s="195">
        <f t="shared" si="5"/>
        <v>6628410.1100000003</v>
      </c>
      <c r="Z71" s="195">
        <f t="shared" si="5"/>
        <v>8515065.129999999</v>
      </c>
      <c r="AA71" s="195">
        <f t="shared" si="5"/>
        <v>0</v>
      </c>
      <c r="AB71" s="195">
        <f t="shared" si="5"/>
        <v>25151385.620000005</v>
      </c>
      <c r="AC71" s="195">
        <f t="shared" si="5"/>
        <v>1726767.3399999996</v>
      </c>
      <c r="AD71" s="195">
        <f t="shared" si="5"/>
        <v>0</v>
      </c>
      <c r="AE71" s="195">
        <f t="shared" si="5"/>
        <v>1197825.81</v>
      </c>
      <c r="AF71" s="195">
        <f t="shared" si="5"/>
        <v>0</v>
      </c>
      <c r="AG71" s="195">
        <f t="shared" si="5"/>
        <v>6888690.6600000001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887954.9800000001</v>
      </c>
      <c r="AK71" s="195">
        <f t="shared" si="6"/>
        <v>276202</v>
      </c>
      <c r="AL71" s="195">
        <f t="shared" si="6"/>
        <v>330509.83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183112.62</v>
      </c>
      <c r="AW71" s="195">
        <f t="shared" si="6"/>
        <v>-4380</v>
      </c>
      <c r="AX71" s="195">
        <f t="shared" si="6"/>
        <v>153653.22</v>
      </c>
      <c r="AY71" s="195">
        <f t="shared" si="6"/>
        <v>1425155.13</v>
      </c>
      <c r="AZ71" s="195">
        <f t="shared" si="6"/>
        <v>-72671.199999999997</v>
      </c>
      <c r="BA71" s="195">
        <f t="shared" si="6"/>
        <v>60515.81</v>
      </c>
      <c r="BB71" s="195">
        <f t="shared" si="6"/>
        <v>62875.22</v>
      </c>
      <c r="BC71" s="195">
        <f t="shared" si="6"/>
        <v>0</v>
      </c>
      <c r="BD71" s="195">
        <f t="shared" si="6"/>
        <v>207876.83999999997</v>
      </c>
      <c r="BE71" s="195">
        <f t="shared" si="6"/>
        <v>7823180.169999999</v>
      </c>
      <c r="BF71" s="195">
        <f t="shared" si="6"/>
        <v>1926045.71</v>
      </c>
      <c r="BG71" s="195">
        <f t="shared" si="6"/>
        <v>5019.0200000000004</v>
      </c>
      <c r="BH71" s="195">
        <f t="shared" si="6"/>
        <v>62344.490000000005</v>
      </c>
      <c r="BI71" s="195">
        <f t="shared" si="6"/>
        <v>0</v>
      </c>
      <c r="BJ71" s="195">
        <f t="shared" si="6"/>
        <v>-4250</v>
      </c>
      <c r="BK71" s="195">
        <f t="shared" si="6"/>
        <v>4393</v>
      </c>
      <c r="BL71" s="195">
        <f t="shared" si="6"/>
        <v>86062</v>
      </c>
      <c r="BM71" s="195">
        <f t="shared" si="6"/>
        <v>0</v>
      </c>
      <c r="BN71" s="195">
        <f t="shared" si="6"/>
        <v>1303520.7500000005</v>
      </c>
      <c r="BO71" s="195">
        <f t="shared" si="6"/>
        <v>86172.75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221312.58</v>
      </c>
      <c r="BT71" s="195">
        <f t="shared" si="7"/>
        <v>202217.83000000002</v>
      </c>
      <c r="BU71" s="195">
        <f t="shared" si="7"/>
        <v>0</v>
      </c>
      <c r="BV71" s="195">
        <f t="shared" si="7"/>
        <v>135276.48000000004</v>
      </c>
      <c r="BW71" s="195">
        <f t="shared" si="7"/>
        <v>1282647.3399999999</v>
      </c>
      <c r="BX71" s="195">
        <f t="shared" si="7"/>
        <v>0</v>
      </c>
      <c r="BY71" s="195">
        <f t="shared" si="7"/>
        <v>4866625.34</v>
      </c>
      <c r="BZ71" s="195">
        <f t="shared" si="7"/>
        <v>0</v>
      </c>
      <c r="CA71" s="195">
        <f t="shared" si="7"/>
        <v>242969.31</v>
      </c>
      <c r="CB71" s="195">
        <f t="shared" si="7"/>
        <v>0</v>
      </c>
      <c r="CC71" s="195">
        <f t="shared" si="7"/>
        <v>53018649.687795021</v>
      </c>
      <c r="CD71" s="245">
        <f>CD69-CD70</f>
        <v>4508921.1100000003</v>
      </c>
      <c r="CE71" s="195">
        <f>SUM(CE61:CE69)-CE70</f>
        <v>163931250.38779503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7443372.9500000002</v>
      </c>
      <c r="D73" s="184">
        <v>0</v>
      </c>
      <c r="E73" s="185">
        <v>60114890.209999993</v>
      </c>
      <c r="F73" s="185">
        <v>0</v>
      </c>
      <c r="G73" s="184">
        <v>0</v>
      </c>
      <c r="H73" s="184">
        <v>0</v>
      </c>
      <c r="I73" s="185">
        <v>0</v>
      </c>
      <c r="J73" s="185">
        <v>97280</v>
      </c>
      <c r="K73" s="185">
        <v>0</v>
      </c>
      <c r="L73" s="185">
        <v>0</v>
      </c>
      <c r="M73" s="184">
        <v>0</v>
      </c>
      <c r="N73" s="184">
        <v>0</v>
      </c>
      <c r="O73" s="184">
        <v>12489684.780000001</v>
      </c>
      <c r="P73" s="185">
        <v>16111583.959999997</v>
      </c>
      <c r="Q73" s="185">
        <v>1674509.44</v>
      </c>
      <c r="R73" s="185">
        <v>2475403.96</v>
      </c>
      <c r="S73" s="185">
        <v>14572139.129999997</v>
      </c>
      <c r="T73" s="185">
        <v>0</v>
      </c>
      <c r="U73" s="185">
        <v>21723891.519999992</v>
      </c>
      <c r="V73" s="185">
        <v>2728652.5000000005</v>
      </c>
      <c r="W73" s="185">
        <v>0</v>
      </c>
      <c r="X73" s="185">
        <v>0</v>
      </c>
      <c r="Y73" s="185">
        <v>9861371.6199999973</v>
      </c>
      <c r="Z73" s="185">
        <v>68205.81</v>
      </c>
      <c r="AA73" s="185">
        <v>0</v>
      </c>
      <c r="AB73" s="185">
        <v>19781612.249999996</v>
      </c>
      <c r="AC73" s="185">
        <v>20168517.709999997</v>
      </c>
      <c r="AD73" s="185">
        <v>0</v>
      </c>
      <c r="AE73" s="185">
        <v>2149591.7000000002</v>
      </c>
      <c r="AF73" s="185">
        <v>0</v>
      </c>
      <c r="AG73" s="185">
        <v>19198821.579999998</v>
      </c>
      <c r="AH73" s="185">
        <v>0</v>
      </c>
      <c r="AI73" s="185">
        <v>0</v>
      </c>
      <c r="AJ73" s="185">
        <v>6989.7</v>
      </c>
      <c r="AK73" s="185">
        <v>698263.03</v>
      </c>
      <c r="AL73" s="185">
        <v>355816.48000000004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211720598.32999992</v>
      </c>
      <c r="CF73" s="252"/>
    </row>
    <row r="74" spans="1:84" ht="12.6" customHeight="1" x14ac:dyDescent="0.25">
      <c r="A74" s="171" t="s">
        <v>246</v>
      </c>
      <c r="B74" s="175"/>
      <c r="C74" s="184">
        <v>159315</v>
      </c>
      <c r="D74" s="184">
        <v>0</v>
      </c>
      <c r="E74" s="185">
        <v>18277238.289999999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2046860.55</v>
      </c>
      <c r="P74" s="185">
        <v>25665387.929999992</v>
      </c>
      <c r="Q74" s="185">
        <v>3092974.56</v>
      </c>
      <c r="R74" s="185">
        <v>3421440.04</v>
      </c>
      <c r="S74" s="185">
        <v>8209394.2299999986</v>
      </c>
      <c r="T74" s="185">
        <v>0</v>
      </c>
      <c r="U74" s="185">
        <v>42205147.500000007</v>
      </c>
      <c r="V74" s="185">
        <v>5524213.1099999994</v>
      </c>
      <c r="W74" s="185">
        <v>0</v>
      </c>
      <c r="X74" s="185">
        <v>0</v>
      </c>
      <c r="Y74" s="185">
        <v>57984851.380000003</v>
      </c>
      <c r="Z74" s="185">
        <v>54765982.609999999</v>
      </c>
      <c r="AA74" s="185">
        <v>0</v>
      </c>
      <c r="AB74" s="185">
        <v>147116925.76000002</v>
      </c>
      <c r="AC74" s="185">
        <v>5162587.1900000004</v>
      </c>
      <c r="AD74" s="185">
        <v>0</v>
      </c>
      <c r="AE74" s="185">
        <v>2040285.54</v>
      </c>
      <c r="AF74" s="185">
        <v>0</v>
      </c>
      <c r="AG74" s="185">
        <v>69841309.540000007</v>
      </c>
      <c r="AH74" s="185">
        <v>0</v>
      </c>
      <c r="AI74" s="185">
        <v>0</v>
      </c>
      <c r="AJ74" s="185">
        <v>8258491.3200000022</v>
      </c>
      <c r="AK74" s="185">
        <v>1044275.9299999999</v>
      </c>
      <c r="AL74" s="185">
        <v>1254005.5900000003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456070686.07000005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7602687.9500000002</v>
      </c>
      <c r="D75" s="195">
        <f t="shared" si="9"/>
        <v>0</v>
      </c>
      <c r="E75" s="195">
        <f t="shared" si="9"/>
        <v>78392128.5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97280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14536545.330000002</v>
      </c>
      <c r="P75" s="195">
        <f t="shared" si="9"/>
        <v>41776971.889999986</v>
      </c>
      <c r="Q75" s="195">
        <f t="shared" si="9"/>
        <v>4767484</v>
      </c>
      <c r="R75" s="195">
        <f t="shared" si="9"/>
        <v>5896844</v>
      </c>
      <c r="S75" s="195">
        <f t="shared" si="9"/>
        <v>22781533.359999996</v>
      </c>
      <c r="T75" s="195">
        <f t="shared" si="9"/>
        <v>0</v>
      </c>
      <c r="U75" s="195">
        <f t="shared" si="9"/>
        <v>63929039.019999996</v>
      </c>
      <c r="V75" s="195">
        <f t="shared" si="9"/>
        <v>8252865.6099999994</v>
      </c>
      <c r="W75" s="195">
        <f t="shared" si="9"/>
        <v>0</v>
      </c>
      <c r="X75" s="195">
        <f t="shared" si="9"/>
        <v>0</v>
      </c>
      <c r="Y75" s="195">
        <f t="shared" si="9"/>
        <v>67846223</v>
      </c>
      <c r="Z75" s="195">
        <f t="shared" si="9"/>
        <v>54834188.420000002</v>
      </c>
      <c r="AA75" s="195">
        <f t="shared" si="9"/>
        <v>0</v>
      </c>
      <c r="AB75" s="195">
        <f t="shared" si="9"/>
        <v>166898538.01000002</v>
      </c>
      <c r="AC75" s="195">
        <f t="shared" si="9"/>
        <v>25331104.899999999</v>
      </c>
      <c r="AD75" s="195">
        <f t="shared" si="9"/>
        <v>0</v>
      </c>
      <c r="AE75" s="195">
        <f t="shared" si="9"/>
        <v>4189877.24</v>
      </c>
      <c r="AF75" s="195">
        <f t="shared" si="9"/>
        <v>0</v>
      </c>
      <c r="AG75" s="195">
        <f t="shared" si="9"/>
        <v>89040131.120000005</v>
      </c>
      <c r="AH75" s="195">
        <f t="shared" si="9"/>
        <v>0</v>
      </c>
      <c r="AI75" s="195">
        <f t="shared" si="9"/>
        <v>0</v>
      </c>
      <c r="AJ75" s="195">
        <f t="shared" si="9"/>
        <v>8265481.0200000023</v>
      </c>
      <c r="AK75" s="195">
        <f t="shared" si="9"/>
        <v>1742538.96</v>
      </c>
      <c r="AL75" s="195">
        <f t="shared" si="9"/>
        <v>1609822.0700000003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667791284.4000001</v>
      </c>
      <c r="CF75" s="252"/>
    </row>
    <row r="76" spans="1:84" ht="12.6" customHeight="1" x14ac:dyDescent="0.25">
      <c r="A76" s="171" t="s">
        <v>248</v>
      </c>
      <c r="B76" s="175"/>
      <c r="C76" s="184">
        <v>2562.6799999999998</v>
      </c>
      <c r="D76" s="184">
        <v>0</v>
      </c>
      <c r="E76" s="185">
        <v>20945.620000000006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249" t="s">
        <v>221</v>
      </c>
      <c r="CE76" s="195">
        <f t="shared" si="8"/>
        <v>98164.369999999981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4913.9447102604991</v>
      </c>
      <c r="D77" s="184">
        <v>0</v>
      </c>
      <c r="E77" s="184">
        <v>66187.055289739495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71101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1683.5118256613885</v>
      </c>
      <c r="D78" s="184">
        <v>0</v>
      </c>
      <c r="E78" s="184">
        <v>13759.891584516874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3889.3059521779655</v>
      </c>
      <c r="P78" s="184">
        <v>5938.1782352354521</v>
      </c>
      <c r="Q78" s="184">
        <v>0</v>
      </c>
      <c r="R78" s="184">
        <v>277.25245871592728</v>
      </c>
      <c r="S78" s="184">
        <v>1973.2460318789808</v>
      </c>
      <c r="T78" s="184">
        <v>0</v>
      </c>
      <c r="U78" s="184">
        <v>2214.8466781256789</v>
      </c>
      <c r="V78" s="184">
        <v>145.71454807075116</v>
      </c>
      <c r="W78" s="184">
        <v>0</v>
      </c>
      <c r="X78" s="184">
        <v>0</v>
      </c>
      <c r="Y78" s="184">
        <v>4622.8122674652723</v>
      </c>
      <c r="Z78" s="184">
        <v>0</v>
      </c>
      <c r="AA78" s="184">
        <v>0</v>
      </c>
      <c r="AB78" s="184">
        <v>1261.0900741603091</v>
      </c>
      <c r="AC78" s="184">
        <v>871.59385870046333</v>
      </c>
      <c r="AD78" s="184">
        <v>0</v>
      </c>
      <c r="AE78" s="184">
        <v>2456.3225068973607</v>
      </c>
      <c r="AF78" s="184">
        <v>0</v>
      </c>
      <c r="AG78" s="184">
        <v>5847.8497993681431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154.70140627194982</v>
      </c>
      <c r="BB78" s="184">
        <v>347.91885759772111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260.57290244922882</v>
      </c>
      <c r="BI78" s="184">
        <v>0</v>
      </c>
      <c r="BJ78" s="249" t="s">
        <v>221</v>
      </c>
      <c r="BK78" s="184">
        <v>62.789759274164361</v>
      </c>
      <c r="BL78" s="184">
        <v>1229.9711068364218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356.1896576527717</v>
      </c>
      <c r="BT78" s="184">
        <v>406.11664765943084</v>
      </c>
      <c r="BU78" s="184">
        <v>0</v>
      </c>
      <c r="BV78" s="184">
        <v>154.41235527717444</v>
      </c>
      <c r="BW78" s="184">
        <v>671.38005943296969</v>
      </c>
      <c r="BX78" s="184">
        <v>0</v>
      </c>
      <c r="BY78" s="184">
        <v>1495.5235696047355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50081.192143031156</v>
      </c>
      <c r="CF78" s="195"/>
    </row>
    <row r="79" spans="1:84" ht="12.6" customHeight="1" x14ac:dyDescent="0.25">
      <c r="A79" s="171" t="s">
        <v>251</v>
      </c>
      <c r="B79" s="175"/>
      <c r="C79" s="225">
        <v>58922.068048910151</v>
      </c>
      <c r="D79" s="225">
        <v>0</v>
      </c>
      <c r="E79" s="184">
        <v>793634.93195108988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852557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10.32</v>
      </c>
      <c r="D80" s="187">
        <v>0</v>
      </c>
      <c r="E80" s="187">
        <v>79.8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19.02</v>
      </c>
      <c r="P80" s="187">
        <v>19.91</v>
      </c>
      <c r="Q80" s="187">
        <v>3.15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18.400000000000002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34.700000000000003</v>
      </c>
      <c r="AH80" s="187">
        <v>0</v>
      </c>
      <c r="AI80" s="187">
        <v>0</v>
      </c>
      <c r="AJ80" s="187">
        <v>1.7000000000000002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187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4943</v>
      </c>
      <c r="D111" s="174">
        <v>18500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677</v>
      </c>
      <c r="D114" s="174">
        <v>1141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101</v>
      </c>
    </row>
    <row r="128" spans="1:5" ht="12.6" customHeight="1" x14ac:dyDescent="0.25">
      <c r="A128" s="173" t="s">
        <v>292</v>
      </c>
      <c r="B128" s="172" t="s">
        <v>256</v>
      </c>
      <c r="C128" s="189">
        <v>128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2688</v>
      </c>
      <c r="C138" s="189">
        <v>1341</v>
      </c>
      <c r="D138" s="174">
        <v>914</v>
      </c>
      <c r="E138" s="175">
        <f>SUM(B138:D138)</f>
        <v>4943</v>
      </c>
    </row>
    <row r="139" spans="1:6" ht="12.6" customHeight="1" x14ac:dyDescent="0.25">
      <c r="A139" s="173" t="s">
        <v>215</v>
      </c>
      <c r="B139" s="174">
        <v>11346</v>
      </c>
      <c r="C139" s="189">
        <v>4509</v>
      </c>
      <c r="D139" s="174">
        <v>2645</v>
      </c>
      <c r="E139" s="175">
        <f>SUM(B139:D139)</f>
        <v>18500</v>
      </c>
    </row>
    <row r="140" spans="1:6" ht="12.6" customHeight="1" x14ac:dyDescent="0.25">
      <c r="A140" s="173" t="s">
        <v>298</v>
      </c>
      <c r="B140" s="174">
        <v>121171.72631417013</v>
      </c>
      <c r="C140" s="174">
        <v>60887.490154901112</v>
      </c>
      <c r="D140" s="174">
        <v>77785.78353092898</v>
      </c>
      <c r="E140" s="175">
        <f>SUM(B140:D140)</f>
        <v>259845.0000000002</v>
      </c>
    </row>
    <row r="141" spans="1:6" ht="12.6" customHeight="1" x14ac:dyDescent="0.25">
      <c r="A141" s="173" t="s">
        <v>245</v>
      </c>
      <c r="B141" s="174">
        <v>129340994.76999998</v>
      </c>
      <c r="C141" s="189">
        <v>47471018.740000002</v>
      </c>
      <c r="D141" s="174">
        <v>34908584.82</v>
      </c>
      <c r="E141" s="175">
        <f>SUM(B141:D141)</f>
        <v>211720598.32999998</v>
      </c>
      <c r="F141" s="199"/>
    </row>
    <row r="142" spans="1:6" ht="12.6" customHeight="1" x14ac:dyDescent="0.25">
      <c r="A142" s="173" t="s">
        <v>246</v>
      </c>
      <c r="B142" s="174">
        <v>212676296.84000003</v>
      </c>
      <c r="C142" s="189">
        <v>106867553.38000001</v>
      </c>
      <c r="D142" s="174">
        <v>136526835.85000005</v>
      </c>
      <c r="E142" s="175">
        <f>SUM(B142:D142)</f>
        <v>456070686.07000005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3819081.6600000011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50538.239999999998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-56345.77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775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961374.98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249026.95000000007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5024451.0600000015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2441451.4100000006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664130.02999999991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3105581.4400000004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1996.96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1996.96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55628.99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3883506.5999999996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3939135.59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567788.56000000006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567788.56000000006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1127060.06</v>
      </c>
      <c r="C195" s="189">
        <v>0</v>
      </c>
      <c r="D195" s="174">
        <v>0</v>
      </c>
      <c r="E195" s="175">
        <f t="shared" ref="E195:E203" si="10">SUM(B195:C195)-D195</f>
        <v>1127060.06</v>
      </c>
    </row>
    <row r="196" spans="1:8" ht="12.6" customHeight="1" x14ac:dyDescent="0.25">
      <c r="A196" s="173" t="s">
        <v>333</v>
      </c>
      <c r="B196" s="174">
        <v>1145174.57</v>
      </c>
      <c r="C196" s="189">
        <v>0</v>
      </c>
      <c r="D196" s="174">
        <v>0</v>
      </c>
      <c r="E196" s="175">
        <f t="shared" si="10"/>
        <v>1145174.57</v>
      </c>
    </row>
    <row r="197" spans="1:8" ht="12.6" customHeight="1" x14ac:dyDescent="0.25">
      <c r="A197" s="173" t="s">
        <v>334</v>
      </c>
      <c r="B197" s="174">
        <v>47451807.789999999</v>
      </c>
      <c r="C197" s="189">
        <v>113647.29</v>
      </c>
      <c r="D197" s="174">
        <v>0</v>
      </c>
      <c r="E197" s="175">
        <f t="shared" si="10"/>
        <v>47565455.079999998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12449147.4</v>
      </c>
      <c r="C199" s="189">
        <v>0</v>
      </c>
      <c r="D199" s="174">
        <v>0</v>
      </c>
      <c r="E199" s="175">
        <f t="shared" si="10"/>
        <v>12449147.4</v>
      </c>
    </row>
    <row r="200" spans="1:8" ht="12.6" customHeight="1" x14ac:dyDescent="0.25">
      <c r="A200" s="173" t="s">
        <v>337</v>
      </c>
      <c r="B200" s="174">
        <v>40252048.760000005</v>
      </c>
      <c r="C200" s="189">
        <v>252580.23000000004</v>
      </c>
      <c r="D200" s="174">
        <v>2635.57</v>
      </c>
      <c r="E200" s="175">
        <f t="shared" si="10"/>
        <v>40501993.420000002</v>
      </c>
    </row>
    <row r="201" spans="1:8" ht="12.6" customHeight="1" x14ac:dyDescent="0.25">
      <c r="A201" s="173" t="s">
        <v>338</v>
      </c>
      <c r="B201" s="174">
        <v>101261.94</v>
      </c>
      <c r="C201" s="189">
        <v>0</v>
      </c>
      <c r="D201" s="174">
        <v>0</v>
      </c>
      <c r="E201" s="175">
        <f t="shared" si="10"/>
        <v>101261.94</v>
      </c>
    </row>
    <row r="202" spans="1:8" ht="12.6" customHeight="1" x14ac:dyDescent="0.25">
      <c r="A202" s="173" t="s">
        <v>339</v>
      </c>
      <c r="B202" s="174">
        <v>465236.47</v>
      </c>
      <c r="C202" s="189">
        <v>0</v>
      </c>
      <c r="D202" s="174">
        <v>0</v>
      </c>
      <c r="E202" s="175">
        <f t="shared" si="10"/>
        <v>465236.47</v>
      </c>
    </row>
    <row r="203" spans="1:8" ht="12.6" customHeight="1" x14ac:dyDescent="0.25">
      <c r="A203" s="173" t="s">
        <v>340</v>
      </c>
      <c r="B203" s="174">
        <v>136772.76000000536</v>
      </c>
      <c r="C203" s="189">
        <v>257442.88999999998</v>
      </c>
      <c r="D203" s="174">
        <v>0</v>
      </c>
      <c r="E203" s="175">
        <f t="shared" si="10"/>
        <v>394215.65000000538</v>
      </c>
    </row>
    <row r="204" spans="1:8" ht="12.6" customHeight="1" x14ac:dyDescent="0.25">
      <c r="A204" s="173" t="s">
        <v>203</v>
      </c>
      <c r="B204" s="175">
        <f>SUM(B195:B203)</f>
        <v>103128509.75000001</v>
      </c>
      <c r="C204" s="191">
        <f>SUM(C195:C203)</f>
        <v>623670.41</v>
      </c>
      <c r="D204" s="175">
        <f>SUM(D195:D203)</f>
        <v>2635.57</v>
      </c>
      <c r="E204" s="175">
        <f>SUM(E195:E203)</f>
        <v>103749544.59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997033.66999999993</v>
      </c>
      <c r="C209" s="189">
        <v>25015.000000000007</v>
      </c>
      <c r="D209" s="174">
        <v>0</v>
      </c>
      <c r="E209" s="175">
        <f t="shared" ref="E209:E216" si="11">SUM(B209:C209)-D209</f>
        <v>1022048.6699999999</v>
      </c>
      <c r="H209" s="259"/>
    </row>
    <row r="210" spans="1:8" ht="12.6" customHeight="1" x14ac:dyDescent="0.25">
      <c r="A210" s="173" t="s">
        <v>334</v>
      </c>
      <c r="B210" s="174">
        <v>30090542.309999999</v>
      </c>
      <c r="C210" s="189">
        <v>1684899.4200000111</v>
      </c>
      <c r="D210" s="174">
        <v>1492.73</v>
      </c>
      <c r="E210" s="175">
        <f t="shared" si="11"/>
        <v>31773949.000000011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10312835.32</v>
      </c>
      <c r="C212" s="189">
        <v>311814.19000000064</v>
      </c>
      <c r="D212" s="174">
        <v>0</v>
      </c>
      <c r="E212" s="175">
        <f t="shared" si="11"/>
        <v>10624649.510000002</v>
      </c>
      <c r="H212" s="259"/>
    </row>
    <row r="213" spans="1:8" ht="12.6" customHeight="1" x14ac:dyDescent="0.25">
      <c r="A213" s="173" t="s">
        <v>337</v>
      </c>
      <c r="B213" s="174">
        <v>28144489.280000024</v>
      </c>
      <c r="C213" s="189">
        <v>2467119.0999999885</v>
      </c>
      <c r="D213" s="174">
        <v>251.01</v>
      </c>
      <c r="E213" s="175">
        <f t="shared" si="11"/>
        <v>30611357.370000008</v>
      </c>
      <c r="H213" s="259"/>
    </row>
    <row r="214" spans="1:8" ht="12.6" customHeight="1" x14ac:dyDescent="0.25">
      <c r="A214" s="173" t="s">
        <v>338</v>
      </c>
      <c r="B214" s="174">
        <v>97539.68</v>
      </c>
      <c r="C214" s="189">
        <v>503.17999999999989</v>
      </c>
      <c r="D214" s="174">
        <v>0</v>
      </c>
      <c r="E214" s="175">
        <f t="shared" si="11"/>
        <v>98042.859999999986</v>
      </c>
      <c r="H214" s="259"/>
    </row>
    <row r="215" spans="1:8" ht="12.6" customHeight="1" x14ac:dyDescent="0.25">
      <c r="A215" s="173" t="s">
        <v>339</v>
      </c>
      <c r="B215" s="174">
        <v>398523.22</v>
      </c>
      <c r="C215" s="189">
        <v>22873.109999999997</v>
      </c>
      <c r="D215" s="174">
        <v>0</v>
      </c>
      <c r="E215" s="175">
        <f t="shared" si="11"/>
        <v>421396.32999999996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70040963.480000019</v>
      </c>
      <c r="C217" s="191">
        <f>SUM(C208:C216)</f>
        <v>4512224</v>
      </c>
      <c r="D217" s="175">
        <f>SUM(D208:D216)</f>
        <v>1743.74</v>
      </c>
      <c r="E217" s="175">
        <f>SUM(E208:E216)</f>
        <v>74551443.74000001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968507.73</v>
      </c>
      <c r="D221" s="172">
        <f>C221</f>
        <v>968507.73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273849609.15999997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129263164.36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4325992.5999999996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11727814.280000001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57469925.300000004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1652289.1099999994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478288794.81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1404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3252158.25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9704663.0700000003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12956821.32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492214123.86000001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34255.380000000005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79798305.310000002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58201657.159999996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67582349.480000004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2097670.61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427940.55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91738864.170000002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9182831.0700000003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9182831.0700000003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1127060.06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1145174.57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47565455.079999998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12449147.4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40603255.359999999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465236.47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394215.65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103749544.59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74551443.739999995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29198100.850000009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3529597.02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3529597.02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12463859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12463859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146113252.11000001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2187497.3400000003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4191263.11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1658354.3800000001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8037114.8300000001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13675762.439999999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97328.94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13773091.379999999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13773091.379999999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124303045.89999989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146113252.1099999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146113252.11000001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211720598.33000004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456070686.06999975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667791284.39999986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968507.73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478288794.81000006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12956821.320000002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492214123.86000007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175577160.53999978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3815165.1399999992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3815165.1399999992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179392325.67999977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51778595.29999996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5024451.0599999996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953629.45000000007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34709239.830000013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975753.68000000028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8564358.2599999998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4512225.6900000004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3105581.4400000004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1996.96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3939135.59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567788.56000000006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53613661.45779527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167746417.27779526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11645908.402204514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3600775.24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15246683.642204514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15246683.642204514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Centralia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4943</v>
      </c>
      <c r="C414" s="194">
        <f>E138</f>
        <v>4943</v>
      </c>
      <c r="D414" s="179"/>
    </row>
    <row r="415" spans="1:5" ht="12.6" customHeight="1" x14ac:dyDescent="0.25">
      <c r="A415" s="179" t="s">
        <v>464</v>
      </c>
      <c r="B415" s="179">
        <f>D111</f>
        <v>18500</v>
      </c>
      <c r="C415" s="179">
        <f>E139</f>
        <v>18500</v>
      </c>
      <c r="D415" s="194">
        <f>SUM(C59:H59)+N59</f>
        <v>18500.000000000004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677</v>
      </c>
    </row>
    <row r="424" spans="1:7" ht="12.6" customHeight="1" x14ac:dyDescent="0.25">
      <c r="A424" s="179" t="s">
        <v>1244</v>
      </c>
      <c r="B424" s="179">
        <f>D114</f>
        <v>1141</v>
      </c>
      <c r="D424" s="179">
        <f>J59</f>
        <v>1141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51778595.29999996</v>
      </c>
      <c r="C427" s="179">
        <f t="shared" ref="C427:C434" si="13">CE61</f>
        <v>51778595.299999982</v>
      </c>
      <c r="D427" s="179"/>
    </row>
    <row r="428" spans="1:7" ht="12.6" customHeight="1" x14ac:dyDescent="0.25">
      <c r="A428" s="179" t="s">
        <v>3</v>
      </c>
      <c r="B428" s="179">
        <f t="shared" si="12"/>
        <v>5024451.0599999996</v>
      </c>
      <c r="C428" s="179">
        <f t="shared" si="13"/>
        <v>5024451</v>
      </c>
      <c r="D428" s="179">
        <f>D173</f>
        <v>5024451.0600000015</v>
      </c>
    </row>
    <row r="429" spans="1:7" ht="12.6" customHeight="1" x14ac:dyDescent="0.25">
      <c r="A429" s="179" t="s">
        <v>236</v>
      </c>
      <c r="B429" s="179">
        <f t="shared" si="12"/>
        <v>953629.45000000007</v>
      </c>
      <c r="C429" s="179">
        <f t="shared" si="13"/>
        <v>953629.45</v>
      </c>
      <c r="D429" s="179"/>
    </row>
    <row r="430" spans="1:7" ht="12.6" customHeight="1" x14ac:dyDescent="0.25">
      <c r="A430" s="179" t="s">
        <v>237</v>
      </c>
      <c r="B430" s="179">
        <f t="shared" si="12"/>
        <v>34709239.830000013</v>
      </c>
      <c r="C430" s="179">
        <f t="shared" si="13"/>
        <v>34709239.829999998</v>
      </c>
      <c r="D430" s="179"/>
    </row>
    <row r="431" spans="1:7" ht="12.6" customHeight="1" x14ac:dyDescent="0.25">
      <c r="A431" s="179" t="s">
        <v>444</v>
      </c>
      <c r="B431" s="179">
        <f t="shared" si="12"/>
        <v>975753.68000000028</v>
      </c>
      <c r="C431" s="179">
        <f t="shared" si="13"/>
        <v>975753.68</v>
      </c>
      <c r="D431" s="179"/>
    </row>
    <row r="432" spans="1:7" ht="12.6" customHeight="1" x14ac:dyDescent="0.25">
      <c r="A432" s="179" t="s">
        <v>445</v>
      </c>
      <c r="B432" s="179">
        <f t="shared" si="12"/>
        <v>8564358.2599999998</v>
      </c>
      <c r="C432" s="179">
        <f t="shared" si="13"/>
        <v>8564358.2600000016</v>
      </c>
      <c r="D432" s="179"/>
    </row>
    <row r="433" spans="1:7" ht="12.6" customHeight="1" x14ac:dyDescent="0.25">
      <c r="A433" s="179" t="s">
        <v>6</v>
      </c>
      <c r="B433" s="179">
        <f t="shared" si="12"/>
        <v>4512225.6900000004</v>
      </c>
      <c r="C433" s="179">
        <f t="shared" si="13"/>
        <v>4512224</v>
      </c>
      <c r="D433" s="179">
        <f>C217</f>
        <v>4512224</v>
      </c>
    </row>
    <row r="434" spans="1:7" ht="12.6" customHeight="1" x14ac:dyDescent="0.25">
      <c r="A434" s="179" t="s">
        <v>474</v>
      </c>
      <c r="B434" s="179">
        <f t="shared" si="12"/>
        <v>3105581.4400000004</v>
      </c>
      <c r="C434" s="179">
        <f t="shared" si="13"/>
        <v>3105581.4400000004</v>
      </c>
      <c r="D434" s="179">
        <f>D177</f>
        <v>3105581.4400000004</v>
      </c>
    </row>
    <row r="435" spans="1:7" ht="12.6" customHeight="1" x14ac:dyDescent="0.25">
      <c r="A435" s="179" t="s">
        <v>447</v>
      </c>
      <c r="B435" s="179">
        <f t="shared" si="12"/>
        <v>1996.96</v>
      </c>
      <c r="C435" s="179"/>
      <c r="D435" s="179">
        <f>D181</f>
        <v>1996.96</v>
      </c>
    </row>
    <row r="436" spans="1:7" ht="12.6" customHeight="1" x14ac:dyDescent="0.25">
      <c r="A436" s="179" t="s">
        <v>475</v>
      </c>
      <c r="B436" s="179">
        <f t="shared" si="12"/>
        <v>3939135.59</v>
      </c>
      <c r="C436" s="179"/>
      <c r="D436" s="179">
        <f>D186</f>
        <v>3939135.59</v>
      </c>
    </row>
    <row r="437" spans="1:7" ht="12.6" customHeight="1" x14ac:dyDescent="0.25">
      <c r="A437" s="194" t="s">
        <v>449</v>
      </c>
      <c r="B437" s="194">
        <f t="shared" si="12"/>
        <v>567788.56000000006</v>
      </c>
      <c r="C437" s="194"/>
      <c r="D437" s="194">
        <f>D190</f>
        <v>567788.56000000006</v>
      </c>
    </row>
    <row r="438" spans="1:7" ht="12.6" customHeight="1" x14ac:dyDescent="0.25">
      <c r="A438" s="194" t="s">
        <v>476</v>
      </c>
      <c r="B438" s="194">
        <f>C386+C387+C388</f>
        <v>4508921.1099999994</v>
      </c>
      <c r="C438" s="194">
        <f>CD69</f>
        <v>4508921.1100000003</v>
      </c>
      <c r="D438" s="194">
        <f>D181+D186+D190</f>
        <v>4508921.1099999994</v>
      </c>
    </row>
    <row r="439" spans="1:7" ht="12.6" customHeight="1" x14ac:dyDescent="0.25">
      <c r="A439" s="179" t="s">
        <v>451</v>
      </c>
      <c r="B439" s="194">
        <f>C389</f>
        <v>53613661.45779527</v>
      </c>
      <c r="C439" s="194">
        <f>SUM(C69:CC69)</f>
        <v>53613661.457795024</v>
      </c>
      <c r="D439" s="179"/>
    </row>
    <row r="440" spans="1:7" ht="12.6" customHeight="1" x14ac:dyDescent="0.25">
      <c r="A440" s="179" t="s">
        <v>477</v>
      </c>
      <c r="B440" s="194">
        <f>B438+B439</f>
        <v>58122582.567795269</v>
      </c>
      <c r="C440" s="194">
        <f>CE69</f>
        <v>58122582.567795023</v>
      </c>
      <c r="D440" s="179"/>
    </row>
    <row r="441" spans="1:7" ht="12.6" customHeight="1" x14ac:dyDescent="0.25">
      <c r="A441" s="179" t="s">
        <v>478</v>
      </c>
      <c r="B441" s="179">
        <f>D390</f>
        <v>167746417.27779526</v>
      </c>
      <c r="C441" s="179">
        <f>SUM(C427:C437)+C440</f>
        <v>167746415.52779502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968507.73</v>
      </c>
      <c r="C444" s="179">
        <f>C363</f>
        <v>968507.73</v>
      </c>
      <c r="D444" s="179"/>
    </row>
    <row r="445" spans="1:7" ht="12.6" customHeight="1" x14ac:dyDescent="0.25">
      <c r="A445" s="179" t="s">
        <v>343</v>
      </c>
      <c r="B445" s="179">
        <f>D229</f>
        <v>478288794.81</v>
      </c>
      <c r="C445" s="179">
        <f>C364</f>
        <v>478288794.81000006</v>
      </c>
      <c r="D445" s="179"/>
    </row>
    <row r="446" spans="1:7" ht="12.6" customHeight="1" x14ac:dyDescent="0.25">
      <c r="A446" s="179" t="s">
        <v>351</v>
      </c>
      <c r="B446" s="179">
        <f>D236</f>
        <v>12956821.32</v>
      </c>
      <c r="C446" s="179">
        <f>C365</f>
        <v>12956821.320000002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492214123.86000001</v>
      </c>
      <c r="C448" s="179">
        <f>D367</f>
        <v>492214123.86000007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1404</v>
      </c>
    </row>
    <row r="454" spans="1:7" ht="12.6" customHeight="1" x14ac:dyDescent="0.25">
      <c r="A454" s="179" t="s">
        <v>168</v>
      </c>
      <c r="B454" s="179">
        <f>C233</f>
        <v>3252158.25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9704663.0700000003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3815165.1399999992</v>
      </c>
      <c r="C458" s="194">
        <f>CE70</f>
        <v>3815165.1399999997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211720598.33000004</v>
      </c>
      <c r="C463" s="194">
        <f>CE73</f>
        <v>211720598.32999992</v>
      </c>
      <c r="D463" s="194">
        <f>E141+E147+E153</f>
        <v>211720598.32999998</v>
      </c>
    </row>
    <row r="464" spans="1:7" ht="12.6" customHeight="1" x14ac:dyDescent="0.25">
      <c r="A464" s="179" t="s">
        <v>246</v>
      </c>
      <c r="B464" s="194">
        <f>C360</f>
        <v>456070686.06999975</v>
      </c>
      <c r="C464" s="194">
        <f>CE74</f>
        <v>456070686.07000005</v>
      </c>
      <c r="D464" s="194">
        <f>E142+E148+E154</f>
        <v>456070686.07000005</v>
      </c>
    </row>
    <row r="465" spans="1:7" ht="12.6" customHeight="1" x14ac:dyDescent="0.25">
      <c r="A465" s="179" t="s">
        <v>247</v>
      </c>
      <c r="B465" s="194">
        <f>D361</f>
        <v>667791284.39999986</v>
      </c>
      <c r="C465" s="194">
        <f>CE75</f>
        <v>667791284.4000001</v>
      </c>
      <c r="D465" s="194">
        <f>D463+D464</f>
        <v>667791284.4000001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1127060.06</v>
      </c>
      <c r="C468" s="179">
        <f>E195</f>
        <v>1127060.06</v>
      </c>
      <c r="D468" s="179"/>
    </row>
    <row r="469" spans="1:7" ht="12.6" customHeight="1" x14ac:dyDescent="0.25">
      <c r="A469" s="179" t="s">
        <v>333</v>
      </c>
      <c r="B469" s="179">
        <f t="shared" si="14"/>
        <v>1145174.57</v>
      </c>
      <c r="C469" s="179">
        <f>E196</f>
        <v>1145174.57</v>
      </c>
      <c r="D469" s="179"/>
    </row>
    <row r="470" spans="1:7" ht="12.6" customHeight="1" x14ac:dyDescent="0.25">
      <c r="A470" s="179" t="s">
        <v>334</v>
      </c>
      <c r="B470" s="179">
        <f t="shared" si="14"/>
        <v>47565455.079999998</v>
      </c>
      <c r="C470" s="179">
        <f>E197</f>
        <v>47565455.079999998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12449147.4</v>
      </c>
      <c r="C472" s="179">
        <f>E199</f>
        <v>12449147.4</v>
      </c>
      <c r="D472" s="179"/>
    </row>
    <row r="473" spans="1:7" ht="12.6" customHeight="1" x14ac:dyDescent="0.25">
      <c r="A473" s="179" t="s">
        <v>495</v>
      </c>
      <c r="B473" s="179">
        <f t="shared" si="14"/>
        <v>40603255.359999999</v>
      </c>
      <c r="C473" s="179">
        <f>SUM(E200:E201)</f>
        <v>40603255.359999999</v>
      </c>
      <c r="D473" s="179"/>
    </row>
    <row r="474" spans="1:7" ht="12.6" customHeight="1" x14ac:dyDescent="0.25">
      <c r="A474" s="179" t="s">
        <v>339</v>
      </c>
      <c r="B474" s="179">
        <f t="shared" si="14"/>
        <v>465236.47</v>
      </c>
      <c r="C474" s="179">
        <f>E202</f>
        <v>465236.47</v>
      </c>
      <c r="D474" s="179"/>
    </row>
    <row r="475" spans="1:7" ht="12.6" customHeight="1" x14ac:dyDescent="0.25">
      <c r="A475" s="179" t="s">
        <v>340</v>
      </c>
      <c r="B475" s="179">
        <f t="shared" si="14"/>
        <v>394215.65</v>
      </c>
      <c r="C475" s="179">
        <f>E203</f>
        <v>394215.65000000538</v>
      </c>
      <c r="D475" s="179"/>
    </row>
    <row r="476" spans="1:7" ht="12.6" customHeight="1" x14ac:dyDescent="0.25">
      <c r="A476" s="179" t="s">
        <v>203</v>
      </c>
      <c r="B476" s="179">
        <f>D275</f>
        <v>103749544.59</v>
      </c>
      <c r="C476" s="179">
        <f>E204</f>
        <v>103749544.59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74551443.739999995</v>
      </c>
      <c r="C478" s="179">
        <f>E217</f>
        <v>74551443.74000001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146113252.11000001</v>
      </c>
    </row>
    <row r="482" spans="1:12" ht="12.6" customHeight="1" x14ac:dyDescent="0.25">
      <c r="A482" s="180" t="s">
        <v>499</v>
      </c>
      <c r="C482" s="180">
        <f>D339</f>
        <v>146113252.1099999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Centralia Hospital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1892823.6700000004</v>
      </c>
      <c r="C496" s="240">
        <f>C71</f>
        <v>1892823.6700000004</v>
      </c>
      <c r="D496" s="240">
        <f>'Prior Year'!C59</f>
        <v>1278.575225943647</v>
      </c>
      <c r="E496" s="180">
        <f>C59</f>
        <v>1278.575225943647</v>
      </c>
      <c r="F496" s="263">
        <f t="shared" ref="F496:G511" si="15">IF(B496=0,"",IF(D496=0,"",B496/D496))</f>
        <v>1480.4163506320169</v>
      </c>
      <c r="G496" s="264">
        <f t="shared" si="15"/>
        <v>1480.4163506320169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13640325.529999999</v>
      </c>
      <c r="C498" s="240">
        <f>E71</f>
        <v>13640325.529999999</v>
      </c>
      <c r="D498" s="240">
        <f>'Prior Year'!E59</f>
        <v>17221.424774056355</v>
      </c>
      <c r="E498" s="180">
        <f>E59</f>
        <v>17221.424774056355</v>
      </c>
      <c r="F498" s="263">
        <f t="shared" si="15"/>
        <v>792.0555766413014</v>
      </c>
      <c r="G498" s="263">
        <f t="shared" si="15"/>
        <v>792.0555766413014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1141</v>
      </c>
      <c r="E503" s="180">
        <f>J59</f>
        <v>1141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3786703.1900000004</v>
      </c>
      <c r="C508" s="240">
        <f>O71</f>
        <v>3786703.1900000004</v>
      </c>
      <c r="D508" s="240">
        <f>'Prior Year'!O59</f>
        <v>677</v>
      </c>
      <c r="E508" s="180">
        <f>O59</f>
        <v>677</v>
      </c>
      <c r="F508" s="263">
        <f t="shared" si="15"/>
        <v>5593.3577400295426</v>
      </c>
      <c r="G508" s="263">
        <f t="shared" si="15"/>
        <v>5593.3577400295426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5023539.34</v>
      </c>
      <c r="C509" s="240">
        <f>P71</f>
        <v>5023539.34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548882.98</v>
      </c>
      <c r="C510" s="240">
        <f>Q71</f>
        <v>548882.98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45957.18</v>
      </c>
      <c r="C511" s="240">
        <f>R71</f>
        <v>45957.18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4319970.3899999997</v>
      </c>
      <c r="C512" s="240">
        <f>S71</f>
        <v>4319970.3899999997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4897120.6400000006</v>
      </c>
      <c r="C514" s="240">
        <f>U71</f>
        <v>4897120.6400000006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385870.78</v>
      </c>
      <c r="C515" s="240">
        <f>V71</f>
        <v>385870.78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6628410.1100000003</v>
      </c>
      <c r="C518" s="240">
        <f>Y71</f>
        <v>6628410.1100000003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8515065.129999999</v>
      </c>
      <c r="C519" s="240">
        <f>Z71</f>
        <v>8515065.129999999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25151385.620000005</v>
      </c>
      <c r="C521" s="240">
        <f>AB71</f>
        <v>25151385.620000005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1726767.3399999996</v>
      </c>
      <c r="C522" s="240">
        <f>AC71</f>
        <v>1726767.3399999996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1197825.81</v>
      </c>
      <c r="C524" s="240">
        <f>AE71</f>
        <v>1197825.81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6888690.6600000001</v>
      </c>
      <c r="C526" s="240">
        <f>AG71</f>
        <v>6888690.6600000001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887954.9800000001</v>
      </c>
      <c r="C529" s="240">
        <f>AJ71</f>
        <v>887954.9800000001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276202</v>
      </c>
      <c r="C530" s="240">
        <f>AK71</f>
        <v>276202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330509.83</v>
      </c>
      <c r="C531" s="240">
        <f>AL71</f>
        <v>330509.83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183112.62</v>
      </c>
      <c r="C541" s="240">
        <f>AV71</f>
        <v>183112.62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-4380</v>
      </c>
      <c r="C542" s="240">
        <f>AW71</f>
        <v>-4380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153653.22</v>
      </c>
      <c r="C543" s="240">
        <f>AX71</f>
        <v>153653.22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1425155.13</v>
      </c>
      <c r="C544" s="240">
        <f>AY71</f>
        <v>1425155.13</v>
      </c>
      <c r="D544" s="240">
        <f>'Prior Year'!AY59</f>
        <v>71101</v>
      </c>
      <c r="E544" s="180">
        <f>AY59</f>
        <v>71101</v>
      </c>
      <c r="F544" s="263">
        <f t="shared" ref="F544:G550" si="19">IF(B544=0,"",IF(D544=0,"",B544/D544))</f>
        <v>20.044094035245635</v>
      </c>
      <c r="G544" s="263">
        <f t="shared" si="19"/>
        <v>20.044094035245635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-72671.199999999997</v>
      </c>
      <c r="C545" s="240">
        <f>AZ71</f>
        <v>-72671.199999999997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60515.81</v>
      </c>
      <c r="C546" s="240">
        <f>BA71</f>
        <v>60515.81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62875.22</v>
      </c>
      <c r="C547" s="240">
        <f>BB71</f>
        <v>62875.22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207876.83999999997</v>
      </c>
      <c r="C549" s="240">
        <f>BD71</f>
        <v>207876.83999999997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7823180.169999999</v>
      </c>
      <c r="C550" s="240">
        <f>BE71</f>
        <v>7823180.169999999</v>
      </c>
      <c r="D550" s="240">
        <f>'Prior Year'!BE59</f>
        <v>98164.369999999981</v>
      </c>
      <c r="E550" s="180">
        <f>BE59</f>
        <v>98164.369999999981</v>
      </c>
      <c r="F550" s="263">
        <f t="shared" si="19"/>
        <v>79.694701550063428</v>
      </c>
      <c r="G550" s="263">
        <f t="shared" si="19"/>
        <v>79.694701550063428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1926045.71</v>
      </c>
      <c r="C551" s="240">
        <f>BF71</f>
        <v>1926045.71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5019.0200000000004</v>
      </c>
      <c r="C552" s="240">
        <f>BG71</f>
        <v>5019.0200000000004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62344.490000000005</v>
      </c>
      <c r="C553" s="240">
        <f>BH71</f>
        <v>62344.490000000005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-4250</v>
      </c>
      <c r="C555" s="240">
        <f>BJ71</f>
        <v>-4250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4393</v>
      </c>
      <c r="C556" s="240">
        <f>BK71</f>
        <v>4393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86062</v>
      </c>
      <c r="C557" s="240">
        <f>BL71</f>
        <v>86062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1303520.7500000005</v>
      </c>
      <c r="C559" s="240">
        <f>BN71</f>
        <v>1303520.7500000005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86172.75</v>
      </c>
      <c r="C560" s="240">
        <f>BO71</f>
        <v>86172.75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221312.58</v>
      </c>
      <c r="C564" s="240">
        <f>BS71</f>
        <v>221312.58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202217.83000000002</v>
      </c>
      <c r="C565" s="240">
        <f>BT71</f>
        <v>202217.83000000002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135276.48000000004</v>
      </c>
      <c r="C567" s="240">
        <f>BV71</f>
        <v>135276.48000000004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1282647.3399999999</v>
      </c>
      <c r="C568" s="240">
        <f>BW71</f>
        <v>1282647.3399999999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4866625.34</v>
      </c>
      <c r="C570" s="240">
        <f>BY71</f>
        <v>4866625.34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242969.31</v>
      </c>
      <c r="C572" s="240">
        <f>CA71</f>
        <v>242969.31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53018649.687795021</v>
      </c>
      <c r="C574" s="240">
        <f>CC71</f>
        <v>53018649.687795021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4508921.1100000003</v>
      </c>
      <c r="C575" s="240">
        <f>CD71</f>
        <v>4508921.1100000003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87532.50999999998</v>
      </c>
      <c r="E612" s="180">
        <f>SUM(C624:D647)+SUM(C668:D713)</f>
        <v>109001355.74037281</v>
      </c>
      <c r="F612" s="180">
        <f>CE64-(AX64+BD64+BE64+BG64+BJ64+BN64+BP64+BQ64+CB64+CC64+CD64)</f>
        <v>33118383.859999999</v>
      </c>
      <c r="G612" s="180">
        <f>CE77-(AX77+AY77+BD77+BE77+BG77+BJ77+BN77+BP77+BQ77+CB77+CC77+CD77)</f>
        <v>71101</v>
      </c>
      <c r="H612" s="197">
        <f>CE60-(AX60+AY60+AZ60+BD60+BE60+BG60+BJ60+BN60+BO60+BP60+BQ60+BR60+CB60+CC60+CD60)</f>
        <v>566.31000000000006</v>
      </c>
      <c r="I612" s="180">
        <f>CE78-(AX78+AY78+AZ78+BD78+BE78+BF78+BG78+BJ78+BN78+BO78+BP78+BQ78+BR78+CB78+CC78+CD78)</f>
        <v>50081.192143031156</v>
      </c>
      <c r="J612" s="180">
        <f>CE79-(AX79+AY79+AZ79+BA79+BD79+BE79+BF79+BG79+BJ79+BN79+BO79+BP79+BQ79+BR79+CB79+CC79+CD79)</f>
        <v>852557</v>
      </c>
      <c r="K612" s="180">
        <f>CE75-(AW75+AX75+AY75+AZ75+BA75+BB75+BC75+BD75+BE75+BF75+BG75+BH75+BI75+BJ75+BK75+BL75+BM75+BN75+BO75+BP75+BQ75+BR75+BS75+BT75+BU75+BV75+BW75+BX75+CB75+CC75+CD75)</f>
        <v>667791284.4000001</v>
      </c>
      <c r="L612" s="197">
        <f>CE80-(AW80+AX80+AY80+AZ80+BA80+BB80+BC80+BD80+BE80+BF80+BG80+BH80+BI80+BJ80+BK80+BL80+BM80+BN80+BO80+BP80+BQ80+BR80+BS80+BT80+BU80+BV80+BW80+BX80+BY80+BZ80+CA80+CB80+CC80+CD80)</f>
        <v>187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7823180.169999999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4508921.1100000003</v>
      </c>
      <c r="D615" s="266">
        <f>SUM(C614:C615)</f>
        <v>12332101.279999999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153653.22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-4250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5019.0200000000004</v>
      </c>
      <c r="D618" s="180">
        <f>(D615/D612)*BG76</f>
        <v>9082.9175299737217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1303520.7500000005</v>
      </c>
      <c r="D619" s="180">
        <f>(D615/D612)*BN76</f>
        <v>292487.69609550567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53018649.687795021</v>
      </c>
      <c r="D620" s="180">
        <f>(D615/D612)*CC76</f>
        <v>151731.35600172327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54929894.647422217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207876.83999999997</v>
      </c>
      <c r="D624" s="180">
        <f>(D615/D612)*BD76</f>
        <v>403618.53753560601</v>
      </c>
      <c r="E624" s="180">
        <f>(E623/E612)*SUM(C624:D624)</f>
        <v>308155.58611419552</v>
      </c>
      <c r="F624" s="180">
        <f>SUM(C624:E624)</f>
        <v>919650.96364980156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1425155.13</v>
      </c>
      <c r="D625" s="180">
        <f>(D615/D612)*AY76</f>
        <v>539000.07843955583</v>
      </c>
      <c r="E625" s="180">
        <f>(E623/E612)*SUM(C625:D625)</f>
        <v>989811.89672312432</v>
      </c>
      <c r="F625" s="180">
        <f>(F624/F612)*AY64</f>
        <v>18131.470571417285</v>
      </c>
      <c r="G625" s="180">
        <f>SUM(C625:F625)</f>
        <v>2972098.5757340975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86172.75</v>
      </c>
      <c r="D627" s="180">
        <f>(D615/D612)*BO76</f>
        <v>0</v>
      </c>
      <c r="E627" s="180">
        <f>(E623/E612)*SUM(C627:D627)</f>
        <v>43425.699128487402</v>
      </c>
      <c r="F627" s="180">
        <f>(F624/F612)*BO64</f>
        <v>2.0190544879739512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-72671.199999999997</v>
      </c>
      <c r="D628" s="180">
        <f>(D615/D612)*AZ76</f>
        <v>0</v>
      </c>
      <c r="E628" s="180">
        <f>(E623/E612)*SUM(C628:D628)</f>
        <v>-36621.758810135841</v>
      </c>
      <c r="F628" s="180">
        <f>(F624/F612)*AZ64</f>
        <v>0</v>
      </c>
      <c r="G628" s="180">
        <f>(G625/G612)*AZ77</f>
        <v>0</v>
      </c>
      <c r="H628" s="180">
        <f>SUM(C626:G628)</f>
        <v>20307.509372839544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1926045.71</v>
      </c>
      <c r="D629" s="180">
        <f>(D615/D612)*BF76</f>
        <v>195777.94102686649</v>
      </c>
      <c r="E629" s="180">
        <f>(E623/E612)*SUM(C629:D629)</f>
        <v>1069266.972136799</v>
      </c>
      <c r="F629" s="180">
        <f>(F624/F612)*BF64</f>
        <v>5307.873210873282</v>
      </c>
      <c r="G629" s="180">
        <f>(G625/G612)*BF77</f>
        <v>0</v>
      </c>
      <c r="H629" s="180">
        <f>(H628/H612)*BF60</f>
        <v>1111.639897861641</v>
      </c>
      <c r="I629" s="180">
        <f>SUM(C629:H629)</f>
        <v>3197510.1362724006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60515.81</v>
      </c>
      <c r="D630" s="180">
        <f>(D615/D612)*BA76</f>
        <v>33177.233583581692</v>
      </c>
      <c r="E630" s="180">
        <f>(E623/E612)*SUM(C630:D630)</f>
        <v>47215.458727879472</v>
      </c>
      <c r="F630" s="180">
        <f>(F624/F612)*BA64</f>
        <v>7.8307435787189419E-2</v>
      </c>
      <c r="G630" s="180">
        <f>(G625/G612)*BA77</f>
        <v>0</v>
      </c>
      <c r="H630" s="180">
        <f>(H628/H612)*BA60</f>
        <v>55.940588408521279</v>
      </c>
      <c r="I630" s="180">
        <f>(I629/I612)*BA78</f>
        <v>9877.1473577828274</v>
      </c>
      <c r="J630" s="180">
        <f>SUM(C630:I630)</f>
        <v>150841.6685650883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-4380</v>
      </c>
      <c r="D631" s="180">
        <f>(D615/D612)*AW76</f>
        <v>0</v>
      </c>
      <c r="E631" s="180">
        <f>(E623/E612)*SUM(C631:D631)</f>
        <v>-2207.2472119408376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62875.22</v>
      </c>
      <c r="D632" s="180">
        <f>(D615/D612)*BB76</f>
        <v>74614.610718929471</v>
      </c>
      <c r="E632" s="180">
        <f>(E623/E612)*SUM(C632:D632)</f>
        <v>69286.311763601552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22213.410387512689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4393</v>
      </c>
      <c r="D635" s="180">
        <f>(D615/D612)*BK76</f>
        <v>13465.879595391474</v>
      </c>
      <c r="E635" s="180">
        <f>(E623/E612)*SUM(C635:D635)</f>
        <v>8999.7630582910842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4008.907998033389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62344.490000000005</v>
      </c>
      <c r="D636" s="180">
        <f>(D615/D612)*BH76</f>
        <v>55882.414119188405</v>
      </c>
      <c r="E636" s="180">
        <f>(E623/E612)*SUM(C636:D636)</f>
        <v>59578.99645969757</v>
      </c>
      <c r="F636" s="180">
        <f>(F624/F612)*BH64</f>
        <v>0.21659503515605616</v>
      </c>
      <c r="G636" s="180">
        <f>(G625/G612)*BH77</f>
        <v>0</v>
      </c>
      <c r="H636" s="180">
        <f>(H628/H612)*BH60</f>
        <v>14.702334133008801</v>
      </c>
      <c r="I636" s="180">
        <f>(I629/I612)*BH78</f>
        <v>16636.674591127259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86062</v>
      </c>
      <c r="D637" s="180">
        <f>(D615/D612)*BL76</f>
        <v>263779.36500999692</v>
      </c>
      <c r="E637" s="180">
        <f>(E623/E612)*SUM(C637:D637)</f>
        <v>176298.25971230425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78529.382251913936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221312.58</v>
      </c>
      <c r="D639" s="180">
        <f>(D615/D612)*BS76</f>
        <v>76388.364894551763</v>
      </c>
      <c r="E639" s="180">
        <f>(E623/E612)*SUM(C639:D639)</f>
        <v>150022.7352992357</v>
      </c>
      <c r="F639" s="180">
        <f>(F624/F612)*BS64</f>
        <v>60.075409859957176</v>
      </c>
      <c r="G639" s="180">
        <f>(G625/G612)*BS77</f>
        <v>0</v>
      </c>
      <c r="H639" s="180">
        <f>(H628/H612)*BS60</f>
        <v>78.890573396632576</v>
      </c>
      <c r="I639" s="180">
        <f>(I629/I612)*BS78</f>
        <v>22741.472238268503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202217.83000000002</v>
      </c>
      <c r="D640" s="180">
        <f>(D615/D612)*BT76</f>
        <v>87095.697487664875</v>
      </c>
      <c r="E640" s="180">
        <f>(E623/E612)*SUM(C640:D640)</f>
        <v>145795.999297698</v>
      </c>
      <c r="F640" s="180">
        <f>(F624/F612)*BT64</f>
        <v>425.03776641196873</v>
      </c>
      <c r="G640" s="180">
        <f>(G625/G612)*BT77</f>
        <v>0</v>
      </c>
      <c r="H640" s="180">
        <f>(H628/H612)*BT60</f>
        <v>56.657775439399764</v>
      </c>
      <c r="I640" s="180">
        <f>(I629/I612)*BT78</f>
        <v>25929.13710383177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135276.48000000004</v>
      </c>
      <c r="D642" s="180">
        <f>(D615/D612)*BV76</f>
        <v>33115.243763305778</v>
      </c>
      <c r="E642" s="180">
        <f>(E623/E612)*SUM(C642:D642)</f>
        <v>84858.941276362661</v>
      </c>
      <c r="F642" s="180">
        <f>(F624/F612)*BV64</f>
        <v>10.73311704981009</v>
      </c>
      <c r="G642" s="180">
        <f>(G625/G612)*BV77</f>
        <v>0</v>
      </c>
      <c r="H642" s="180">
        <f>(H628/H612)*BV60</f>
        <v>63.829645748184532</v>
      </c>
      <c r="I642" s="180">
        <f>(I629/I612)*BV78</f>
        <v>9858.6924559295676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1282647.3399999999</v>
      </c>
      <c r="D643" s="180">
        <f>(D615/D612)*BW76</f>
        <v>143984.03732678524</v>
      </c>
      <c r="E643" s="180">
        <f>(E623/E612)*SUM(C643:D643)</f>
        <v>718933.36303010583</v>
      </c>
      <c r="F643" s="180">
        <f>(F624/F612)*BW64</f>
        <v>1817.5441862727446</v>
      </c>
      <c r="G643" s="180">
        <f>(G625/G612)*BW77</f>
        <v>0</v>
      </c>
      <c r="H643" s="180">
        <f>(H628/H612)*BW60</f>
        <v>216.59048332530031</v>
      </c>
      <c r="I643" s="180">
        <f>(I629/I612)*BW78</f>
        <v>42865.284420486962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4438168.9149349462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4866625.34</v>
      </c>
      <c r="D645" s="180">
        <f>(D615/D612)*BY76</f>
        <v>320729.69466939312</v>
      </c>
      <c r="E645" s="180">
        <f>(E623/E612)*SUM(C645:D645)</f>
        <v>2614103.8670368232</v>
      </c>
      <c r="F645" s="180">
        <f>(F624/F612)*BY64</f>
        <v>322.63413296366809</v>
      </c>
      <c r="G645" s="180">
        <f>(G625/G612)*BY77</f>
        <v>0</v>
      </c>
      <c r="H645" s="180">
        <f>(H628/H612)*BY60</f>
        <v>1427.91937847905</v>
      </c>
      <c r="I645" s="180">
        <f>(I629/I612)*BY78</f>
        <v>95483.984470422351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242969.31</v>
      </c>
      <c r="D647" s="180">
        <f>(D615/D612)*CA76</f>
        <v>0</v>
      </c>
      <c r="E647" s="180">
        <f>(E623/E612)*SUM(C647:D647)</f>
        <v>122441.40001933541</v>
      </c>
      <c r="F647" s="180">
        <f>(F624/F612)*CA64</f>
        <v>3.961189969873252</v>
      </c>
      <c r="G647" s="180">
        <f>(G625/G612)*CA77</f>
        <v>0</v>
      </c>
      <c r="H647" s="180">
        <f>(H628/H612)*CA60</f>
        <v>96.461655653155304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8264204.5725530386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77604132.587795019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1892823.6700000004</v>
      </c>
      <c r="D668" s="180">
        <f>(D615/D612)*C76</f>
        <v>361045.61960156751</v>
      </c>
      <c r="E668" s="180">
        <f>(E623/E612)*SUM(C668:D668)</f>
        <v>1135809.7501260589</v>
      </c>
      <c r="F668" s="180">
        <f>(F624/F612)*C64</f>
        <v>2906.8792031942785</v>
      </c>
      <c r="G668" s="180">
        <f>(G625/G612)*C77</f>
        <v>205408.19502681159</v>
      </c>
      <c r="H668" s="180">
        <f>(H628/H612)*C60</f>
        <v>530.00121581919529</v>
      </c>
      <c r="I668" s="180">
        <f>(I629/I612)*C78</f>
        <v>107486.38154844324</v>
      </c>
      <c r="J668" s="180">
        <f>(J630/J612)*C79</f>
        <v>10424.995700936457</v>
      </c>
      <c r="K668" s="180">
        <f>(K644/K612)*C75</f>
        <v>50527.783332717736</v>
      </c>
      <c r="L668" s="180">
        <f>(L647/L612)*C80</f>
        <v>456078.0277473121</v>
      </c>
      <c r="M668" s="180">
        <f t="shared" ref="M668:M713" si="20">ROUND(SUM(D668:L668),0)</f>
        <v>2330218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13640325.529999999</v>
      </c>
      <c r="D670" s="180">
        <f>(D615/D612)*E76</f>
        <v>2950943.6803810801</v>
      </c>
      <c r="E670" s="180">
        <f>(E623/E612)*SUM(C670:D670)</f>
        <v>8360966.3715007994</v>
      </c>
      <c r="F670" s="180">
        <f>(F624/F612)*E64</f>
        <v>21980.524015557348</v>
      </c>
      <c r="G670" s="180">
        <f>(G625/G612)*E77</f>
        <v>2766690.3807072858</v>
      </c>
      <c r="H670" s="180">
        <f>(H628/H612)*E60</f>
        <v>4394.2049381924344</v>
      </c>
      <c r="I670" s="180">
        <f>(I629/I612)*E78</f>
        <v>878521.27580841316</v>
      </c>
      <c r="J670" s="180">
        <f>(J630/J612)*E79</f>
        <v>140416.67286415186</v>
      </c>
      <c r="K670" s="180">
        <f>(K644/K612)*E75</f>
        <v>520997.37749180757</v>
      </c>
      <c r="L670" s="180">
        <f>(L647/L612)*E80</f>
        <v>3526649.8657204947</v>
      </c>
      <c r="M670" s="180">
        <f t="shared" si="20"/>
        <v>19171560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646.52696453321892</v>
      </c>
      <c r="L675" s="180">
        <f>(L647/L612)*J80</f>
        <v>0</v>
      </c>
      <c r="M675" s="180">
        <f t="shared" si="20"/>
        <v>647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3786703.1900000004</v>
      </c>
      <c r="D680" s="180">
        <f>(D615/D612)*O76</f>
        <v>834099.8001439604</v>
      </c>
      <c r="E680" s="180">
        <f>(E623/E612)*SUM(C680:D680)</f>
        <v>2328596.9216719503</v>
      </c>
      <c r="F680" s="180">
        <f>(F624/F612)*O64</f>
        <v>9528.9283502079179</v>
      </c>
      <c r="G680" s="180">
        <f>(G625/G612)*O77</f>
        <v>0</v>
      </c>
      <c r="H680" s="180">
        <f>(H628/H612)*O60</f>
        <v>991.86966370493496</v>
      </c>
      <c r="I680" s="180">
        <f>(I629/I612)*O78</f>
        <v>248318.67359779135</v>
      </c>
      <c r="J680" s="180">
        <f>(J630/J612)*O79</f>
        <v>0</v>
      </c>
      <c r="K680" s="180">
        <f>(K644/K612)*O75</f>
        <v>96610.490614766037</v>
      </c>
      <c r="L680" s="180">
        <f>(L647/L612)*O80</f>
        <v>840562.41160405776</v>
      </c>
      <c r="M680" s="180">
        <f t="shared" si="20"/>
        <v>4358709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5023539.34</v>
      </c>
      <c r="D681" s="180">
        <f>(D615/D612)*P76</f>
        <v>1273500.5525742881</v>
      </c>
      <c r="E681" s="180">
        <f>(E623/E612)*SUM(C681:D681)</f>
        <v>3173315.9238275867</v>
      </c>
      <c r="F681" s="180">
        <f>(F624/F612)*P64</f>
        <v>19622.182846333475</v>
      </c>
      <c r="G681" s="180">
        <f>(G625/G612)*P77</f>
        <v>0</v>
      </c>
      <c r="H681" s="180">
        <f>(H628/H612)*P60</f>
        <v>1283.4061917570364</v>
      </c>
      <c r="I681" s="180">
        <f>(I629/I612)*P78</f>
        <v>379132.05108875642</v>
      </c>
      <c r="J681" s="180">
        <f>(J630/J612)*P79</f>
        <v>0</v>
      </c>
      <c r="K681" s="180">
        <f>(K644/K612)*P75</f>
        <v>277651.50928691722</v>
      </c>
      <c r="L681" s="180">
        <f>(L647/L612)*P80</f>
        <v>879894.7221365294</v>
      </c>
      <c r="M681" s="180">
        <f t="shared" si="20"/>
        <v>6004400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548882.98</v>
      </c>
      <c r="D682" s="180">
        <f>(D615/D612)*Q76</f>
        <v>0</v>
      </c>
      <c r="E682" s="180">
        <f>(E623/E612)*SUM(C682:D682)</f>
        <v>276602.83728008642</v>
      </c>
      <c r="F682" s="180">
        <f>(F624/F612)*Q64</f>
        <v>786.97973296732334</v>
      </c>
      <c r="G682" s="180">
        <f>(G625/G612)*Q77</f>
        <v>0</v>
      </c>
      <c r="H682" s="180">
        <f>(H628/H612)*Q60</f>
        <v>125.50773040373365</v>
      </c>
      <c r="I682" s="180">
        <f>(I629/I612)*Q78</f>
        <v>0</v>
      </c>
      <c r="J682" s="180">
        <f>(J630/J612)*Q79</f>
        <v>0</v>
      </c>
      <c r="K682" s="180">
        <f>(K644/K612)*Q75</f>
        <v>31684.898838206092</v>
      </c>
      <c r="L682" s="180">
        <f>(L647/L612)*Q80</f>
        <v>139209.86312054584</v>
      </c>
      <c r="M682" s="180">
        <f t="shared" si="20"/>
        <v>448410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45957.18</v>
      </c>
      <c r="D683" s="180">
        <f>(D615/D612)*R76</f>
        <v>59459.508521019234</v>
      </c>
      <c r="E683" s="180">
        <f>(E623/E612)*SUM(C683:D683)</f>
        <v>53123.445623300329</v>
      </c>
      <c r="F683" s="180">
        <f>(F624/F612)*R64</f>
        <v>236.13135195524703</v>
      </c>
      <c r="G683" s="180">
        <f>(G625/G612)*R77</f>
        <v>0</v>
      </c>
      <c r="H683" s="180">
        <f>(H628/H612)*R60</f>
        <v>0</v>
      </c>
      <c r="I683" s="180">
        <f>(I629/I612)*R78</f>
        <v>17701.60631397794</v>
      </c>
      <c r="J683" s="180">
        <f>(J630/J612)*R79</f>
        <v>0</v>
      </c>
      <c r="K683" s="180">
        <f>(K644/K612)*R75</f>
        <v>39190.672817083934</v>
      </c>
      <c r="L683" s="180">
        <f>(L647/L612)*R80</f>
        <v>0</v>
      </c>
      <c r="M683" s="180">
        <f t="shared" si="20"/>
        <v>169711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4319970.3899999997</v>
      </c>
      <c r="D684" s="180">
        <f>(D615/D612)*S76</f>
        <v>423181.96127086505</v>
      </c>
      <c r="E684" s="180">
        <f>(E623/E612)*SUM(C684:D684)</f>
        <v>2390253.3797153528</v>
      </c>
      <c r="F684" s="180">
        <f>(F624/F612)*S64</f>
        <v>102997.44289916403</v>
      </c>
      <c r="G684" s="180">
        <f>(G625/G612)*S77</f>
        <v>0</v>
      </c>
      <c r="H684" s="180">
        <f>(H628/H612)*S60</f>
        <v>173.55926147259166</v>
      </c>
      <c r="I684" s="180">
        <f>(I629/I612)*S78</f>
        <v>125984.90407881202</v>
      </c>
      <c r="J684" s="180">
        <f>(J630/J612)*S79</f>
        <v>0</v>
      </c>
      <c r="K684" s="180">
        <f>(K644/K612)*S75</f>
        <v>151407.02724766717</v>
      </c>
      <c r="L684" s="180">
        <f>(L647/L612)*S80</f>
        <v>0</v>
      </c>
      <c r="M684" s="180">
        <f t="shared" si="20"/>
        <v>3193998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4897120.6400000006</v>
      </c>
      <c r="D686" s="180">
        <f>(D615/D612)*U76</f>
        <v>474995.5890046705</v>
      </c>
      <c r="E686" s="180">
        <f>(E623/E612)*SUM(C686:D686)</f>
        <v>2707212.0019846316</v>
      </c>
      <c r="F686" s="180">
        <f>(F624/F612)*U64</f>
        <v>63618.089904554923</v>
      </c>
      <c r="G686" s="180">
        <f>(G625/G612)*U77</f>
        <v>0</v>
      </c>
      <c r="H686" s="180">
        <f>(H628/H612)*U60</f>
        <v>1581.397403087044</v>
      </c>
      <c r="I686" s="180">
        <f>(I629/I612)*U78</f>
        <v>141410.26602102522</v>
      </c>
      <c r="J686" s="180">
        <f>(J630/J612)*U79</f>
        <v>0</v>
      </c>
      <c r="K686" s="180">
        <f>(K644/K612)*U75</f>
        <v>424875.07754036086</v>
      </c>
      <c r="L686" s="180">
        <f>(L647/L612)*U80</f>
        <v>0</v>
      </c>
      <c r="M686" s="180">
        <f t="shared" si="20"/>
        <v>3813692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385870.78</v>
      </c>
      <c r="D687" s="180">
        <f>(D615/D612)*V76</f>
        <v>31249.913716821331</v>
      </c>
      <c r="E687" s="180">
        <f>(E623/E612)*SUM(C687:D687)</f>
        <v>210202.85119846623</v>
      </c>
      <c r="F687" s="180">
        <f>(F624/F612)*V64</f>
        <v>614.05719904729108</v>
      </c>
      <c r="G687" s="180">
        <f>(G625/G612)*V77</f>
        <v>0</v>
      </c>
      <c r="H687" s="180">
        <f>(H628/H612)*V60</f>
        <v>128.37647852724751</v>
      </c>
      <c r="I687" s="180">
        <f>(I629/I612)*V78</f>
        <v>9303.3676819814391</v>
      </c>
      <c r="J687" s="180">
        <f>(J630/J612)*V79</f>
        <v>0</v>
      </c>
      <c r="K687" s="180">
        <f>(K644/K612)*V75</f>
        <v>54848.891360340174</v>
      </c>
      <c r="L687" s="180">
        <f>(L647/L612)*V80</f>
        <v>0</v>
      </c>
      <c r="M687" s="180">
        <f t="shared" si="20"/>
        <v>306347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6628410.1100000003</v>
      </c>
      <c r="D690" s="180">
        <f>(D615/D612)*Y76</f>
        <v>991407.42225141253</v>
      </c>
      <c r="E690" s="180">
        <f>(E623/E612)*SUM(C690:D690)</f>
        <v>3839913.4711323846</v>
      </c>
      <c r="F690" s="180">
        <f>(F624/F612)*Y64</f>
        <v>18012.303037619793</v>
      </c>
      <c r="G690" s="180">
        <f>(G625/G612)*Y77</f>
        <v>0</v>
      </c>
      <c r="H690" s="180">
        <f>(H628/H612)*Y60</f>
        <v>2002.3861902127096</v>
      </c>
      <c r="I690" s="180">
        <f>(I629/I612)*Y78</f>
        <v>295150.50362796657</v>
      </c>
      <c r="J690" s="180">
        <f>(J630/J612)*Y79</f>
        <v>0</v>
      </c>
      <c r="K690" s="180">
        <f>(K644/K612)*Y75</f>
        <v>450908.84674376913</v>
      </c>
      <c r="L690" s="180">
        <f>(L647/L612)*Y80</f>
        <v>0</v>
      </c>
      <c r="M690" s="180">
        <f t="shared" si="20"/>
        <v>5597395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8515065.129999999</v>
      </c>
      <c r="D691" s="180">
        <f>(D615/D612)*Z76</f>
        <v>0</v>
      </c>
      <c r="E691" s="180">
        <f>(E623/E612)*SUM(C691:D691)</f>
        <v>4291062.5040381607</v>
      </c>
      <c r="F691" s="180">
        <f>(F624/F612)*Z64</f>
        <v>14518.032816437242</v>
      </c>
      <c r="G691" s="180">
        <f>(G625/G612)*Z77</f>
        <v>0</v>
      </c>
      <c r="H691" s="180">
        <f>(H628/H612)*Z60</f>
        <v>1545.1794580276817</v>
      </c>
      <c r="I691" s="180">
        <f>(I629/I612)*Z78</f>
        <v>0</v>
      </c>
      <c r="J691" s="180">
        <f>(J630/J612)*Z79</f>
        <v>0</v>
      </c>
      <c r="K691" s="180">
        <f>(K644/K612)*Z75</f>
        <v>364430.31858372927</v>
      </c>
      <c r="L691" s="180">
        <f>(L647/L612)*Z80</f>
        <v>813162.3750533472</v>
      </c>
      <c r="M691" s="180">
        <f t="shared" si="20"/>
        <v>5484718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25151385.620000005</v>
      </c>
      <c r="D693" s="180">
        <f>(D615/D612)*AB76</f>
        <v>270453.13270652015</v>
      </c>
      <c r="E693" s="180">
        <f>(E623/E612)*SUM(C693:D693)</f>
        <v>12811023.449616671</v>
      </c>
      <c r="F693" s="180">
        <f>(F624/F612)*AB64</f>
        <v>608208.43749479169</v>
      </c>
      <c r="G693" s="180">
        <f>(G625/G612)*AB77</f>
        <v>0</v>
      </c>
      <c r="H693" s="180">
        <f>(H628/H612)*AB60</f>
        <v>949.19703536766542</v>
      </c>
      <c r="I693" s="180">
        <f>(I629/I612)*AB78</f>
        <v>80516.220208252504</v>
      </c>
      <c r="J693" s="180">
        <f>(J630/J612)*AB79</f>
        <v>0</v>
      </c>
      <c r="K693" s="180">
        <f>(K644/K612)*AB75</f>
        <v>1109214.6912483282</v>
      </c>
      <c r="L693" s="180">
        <f>(L647/L612)*AB80</f>
        <v>0</v>
      </c>
      <c r="M693" s="180">
        <f t="shared" si="20"/>
        <v>14880365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1726767.3399999996</v>
      </c>
      <c r="D694" s="180">
        <f>(D615/D612)*AC76</f>
        <v>186921.84988472055</v>
      </c>
      <c r="E694" s="180">
        <f>(E623/E612)*SUM(C694:D694)</f>
        <v>964380.16641423944</v>
      </c>
      <c r="F694" s="180">
        <f>(F624/F612)*AC64</f>
        <v>7323.26002291859</v>
      </c>
      <c r="G694" s="180">
        <f>(G625/G612)*AC77</f>
        <v>0</v>
      </c>
      <c r="H694" s="180">
        <f>(H628/H612)*AC60</f>
        <v>658.73628786188203</v>
      </c>
      <c r="I694" s="180">
        <f>(I629/I612)*AC78</f>
        <v>55648.239960983236</v>
      </c>
      <c r="J694" s="180">
        <f>(J630/J612)*AC79</f>
        <v>0</v>
      </c>
      <c r="K694" s="180">
        <f>(K644/K612)*AC75</f>
        <v>168351.58675235967</v>
      </c>
      <c r="L694" s="180">
        <f>(L647/L612)*AC80</f>
        <v>0</v>
      </c>
      <c r="M694" s="180">
        <f t="shared" si="20"/>
        <v>1383284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1197825.81</v>
      </c>
      <c r="D696" s="180">
        <f>(D615/D612)*AE76</f>
        <v>526782.44840699318</v>
      </c>
      <c r="E696" s="180">
        <f>(E623/E612)*SUM(C696:D696)</f>
        <v>869095.15298150224</v>
      </c>
      <c r="F696" s="180">
        <f>(F624/F612)*AE64</f>
        <v>1072.6752488007812</v>
      </c>
      <c r="G696" s="180">
        <f>(G625/G612)*AE77</f>
        <v>0</v>
      </c>
      <c r="H696" s="180">
        <f>(H628/H612)*AE60</f>
        <v>330.6232212349783</v>
      </c>
      <c r="I696" s="180">
        <f>(I629/I612)*AE78</f>
        <v>156827.65880107452</v>
      </c>
      <c r="J696" s="180">
        <f>(J630/J612)*AE79</f>
        <v>0</v>
      </c>
      <c r="K696" s="180">
        <f>(K644/K612)*AE75</f>
        <v>27846.100059046272</v>
      </c>
      <c r="L696" s="180">
        <f>(L647/L612)*AE80</f>
        <v>0</v>
      </c>
      <c r="M696" s="180">
        <f t="shared" si="20"/>
        <v>1581955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6888690.6600000001</v>
      </c>
      <c r="D698" s="180">
        <f>(D615/D612)*AG76</f>
        <v>1254128.7337380641</v>
      </c>
      <c r="E698" s="180">
        <f>(E623/E612)*SUM(C698:D698)</f>
        <v>4103473.8365676082</v>
      </c>
      <c r="F698" s="180">
        <f>(F624/F612)*AG64</f>
        <v>20775.653041594425</v>
      </c>
      <c r="G698" s="180">
        <f>(G625/G612)*AG77</f>
        <v>0</v>
      </c>
      <c r="H698" s="180">
        <f>(H628/H612)*AG60</f>
        <v>1993.7799458421689</v>
      </c>
      <c r="I698" s="180">
        <f>(I629/I612)*AG78</f>
        <v>373364.89425961248</v>
      </c>
      <c r="J698" s="180">
        <f>(J630/J612)*AG79</f>
        <v>0</v>
      </c>
      <c r="K698" s="180">
        <f>(K644/K612)*AG75</f>
        <v>591764.44998615759</v>
      </c>
      <c r="L698" s="180">
        <f>(L647/L612)*AG80</f>
        <v>1533518.1746929972</v>
      </c>
      <c r="M698" s="180">
        <f t="shared" si="20"/>
        <v>7879020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887954.9800000001</v>
      </c>
      <c r="D701" s="180">
        <f>(D615/D612)*AJ76</f>
        <v>0</v>
      </c>
      <c r="E701" s="180">
        <f>(E623/E612)*SUM(C701:D701)</f>
        <v>447474.0077474846</v>
      </c>
      <c r="F701" s="180">
        <f>(F624/F612)*AJ64</f>
        <v>1233.3609962923238</v>
      </c>
      <c r="G701" s="180">
        <f>(G625/G612)*AJ77</f>
        <v>0</v>
      </c>
      <c r="H701" s="180">
        <f>(H628/H612)*AJ60</f>
        <v>203.68111676948777</v>
      </c>
      <c r="I701" s="180">
        <f>(I629/I612)*AJ78</f>
        <v>0</v>
      </c>
      <c r="J701" s="180">
        <f>(J630/J612)*AJ79</f>
        <v>0</v>
      </c>
      <c r="K701" s="180">
        <f>(K644/K612)*AJ75</f>
        <v>54932.733904888322</v>
      </c>
      <c r="L701" s="180">
        <f>(L647/L612)*AJ80</f>
        <v>75129.132477754902</v>
      </c>
      <c r="M701" s="180">
        <f t="shared" si="20"/>
        <v>578973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276202</v>
      </c>
      <c r="D702" s="180">
        <f>(D615/D612)*AK76</f>
        <v>0</v>
      </c>
      <c r="E702" s="180">
        <f>(E623/E612)*SUM(C702:D702)</f>
        <v>139188.60603481354</v>
      </c>
      <c r="F702" s="180">
        <f>(F624/F612)*AK64</f>
        <v>84.02110174022917</v>
      </c>
      <c r="G702" s="180">
        <f>(G625/G612)*AK77</f>
        <v>0</v>
      </c>
      <c r="H702" s="180">
        <f>(H628/H612)*AK60</f>
        <v>98.971810261229962</v>
      </c>
      <c r="I702" s="180">
        <f>(I629/I612)*AK78</f>
        <v>0</v>
      </c>
      <c r="J702" s="180">
        <f>(J630/J612)*AK79</f>
        <v>0</v>
      </c>
      <c r="K702" s="180">
        <f>(K644/K612)*AK75</f>
        <v>11580.987092821466</v>
      </c>
      <c r="L702" s="180">
        <f>(L647/L612)*AK80</f>
        <v>0</v>
      </c>
      <c r="M702" s="180">
        <f t="shared" si="20"/>
        <v>150953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330509.83</v>
      </c>
      <c r="D703" s="180">
        <f>(D615/D612)*AL76</f>
        <v>0</v>
      </c>
      <c r="E703" s="180">
        <f>(E623/E612)*SUM(C703:D703)</f>
        <v>166556.37004258911</v>
      </c>
      <c r="F703" s="180">
        <f>(F624/F612)*AL64</f>
        <v>63.202431258537096</v>
      </c>
      <c r="G703" s="180">
        <f>(G625/G612)*AL77</f>
        <v>0</v>
      </c>
      <c r="H703" s="180">
        <f>(H628/H612)*AL60</f>
        <v>110.44680275528562</v>
      </c>
      <c r="I703" s="180">
        <f>(I629/I612)*AL78</f>
        <v>0</v>
      </c>
      <c r="J703" s="180">
        <f>(J630/J612)*AL79</f>
        <v>0</v>
      </c>
      <c r="K703" s="180">
        <f>(K644/K612)*AL75</f>
        <v>10698.945069445757</v>
      </c>
      <c r="L703" s="180">
        <f>(L647/L612)*AL80</f>
        <v>0</v>
      </c>
      <c r="M703" s="180">
        <f t="shared" si="20"/>
        <v>177429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183112.62</v>
      </c>
      <c r="D713" s="180">
        <f>(D615/D612)*AV76</f>
        <v>0</v>
      </c>
      <c r="E713" s="180">
        <f>(E623/E612)*SUM(C713:D713)</f>
        <v>92277.356156662572</v>
      </c>
      <c r="F713" s="180">
        <f>(F624/F612)*AV64</f>
        <v>-12.84158641127155</v>
      </c>
      <c r="G713" s="180">
        <f>(G625/G612)*AV77</f>
        <v>0</v>
      </c>
      <c r="H713" s="180">
        <f>(H628/H612)*AV60</f>
        <v>83.552289097342694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92348</v>
      </c>
      <c r="N713" s="199" t="s">
        <v>741</v>
      </c>
    </row>
    <row r="715" spans="1:83" ht="12.6" customHeight="1" x14ac:dyDescent="0.25">
      <c r="C715" s="180">
        <f>SUM(C614:C647)+SUM(C668:C713)</f>
        <v>163931250.38779503</v>
      </c>
      <c r="D715" s="180">
        <f>SUM(D616:D647)+SUM(D668:D713)</f>
        <v>12332101.280000001</v>
      </c>
      <c r="E715" s="180">
        <f>SUM(E624:E647)+SUM(E668:E713)</f>
        <v>54929894.647422224</v>
      </c>
      <c r="F715" s="180">
        <f>SUM(F625:F648)+SUM(F668:F713)</f>
        <v>919650.96364980168</v>
      </c>
      <c r="G715" s="180">
        <f>SUM(G626:G647)+SUM(G668:G713)</f>
        <v>2972098.5757340975</v>
      </c>
      <c r="H715" s="180">
        <f>SUM(H629:H647)+SUM(H668:H713)</f>
        <v>20307.509372839548</v>
      </c>
      <c r="I715" s="180">
        <f>SUM(I630:I647)+SUM(I668:I713)</f>
        <v>3197510.1362723997</v>
      </c>
      <c r="J715" s="180">
        <f>SUM(J631:J647)+SUM(J668:J713)</f>
        <v>150841.6685650883</v>
      </c>
      <c r="K715" s="180">
        <f>SUM(K668:K713)</f>
        <v>4438168.9149349453</v>
      </c>
      <c r="L715" s="180">
        <f>SUM(L668:L713)</f>
        <v>8264204.5725530386</v>
      </c>
      <c r="M715" s="180">
        <f>SUM(M668:M713)</f>
        <v>77604132</v>
      </c>
      <c r="N715" s="198" t="s">
        <v>742</v>
      </c>
    </row>
    <row r="716" spans="1:83" ht="12.6" customHeight="1" x14ac:dyDescent="0.25">
      <c r="C716" s="180">
        <f>CE71</f>
        <v>163931250.38779503</v>
      </c>
      <c r="D716" s="180">
        <f>D615</f>
        <v>12332101.279999999</v>
      </c>
      <c r="E716" s="180">
        <f>E623</f>
        <v>54929894.647422217</v>
      </c>
      <c r="F716" s="180">
        <f>F624</f>
        <v>919650.96364980156</v>
      </c>
      <c r="G716" s="180">
        <f>G625</f>
        <v>2972098.5757340975</v>
      </c>
      <c r="H716" s="180">
        <f>H628</f>
        <v>20307.509372839544</v>
      </c>
      <c r="I716" s="180">
        <f>I629</f>
        <v>3197510.1362724006</v>
      </c>
      <c r="J716" s="180">
        <f>J630</f>
        <v>150841.6685650883</v>
      </c>
      <c r="K716" s="180">
        <f>K644</f>
        <v>4438168.9149349462</v>
      </c>
      <c r="L716" s="180">
        <f>L647</f>
        <v>8264204.5725530386</v>
      </c>
      <c r="M716" s="180">
        <f>C648</f>
        <v>77604132.587795019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191*2017*A</v>
      </c>
      <c r="B722" s="276">
        <f>ROUND(C165,0)</f>
        <v>3819082</v>
      </c>
      <c r="C722" s="276">
        <f>ROUND(C166,0)</f>
        <v>50538</v>
      </c>
      <c r="D722" s="276">
        <f>ROUND(C167,0)</f>
        <v>-56346</v>
      </c>
      <c r="E722" s="276">
        <f>ROUND(C168,0)</f>
        <v>775</v>
      </c>
      <c r="F722" s="276">
        <f>ROUND(C169,0)</f>
        <v>0</v>
      </c>
      <c r="G722" s="276">
        <f>ROUND(C170,0)</f>
        <v>961375</v>
      </c>
      <c r="H722" s="276">
        <f>ROUND(C171+C172,0)</f>
        <v>249027</v>
      </c>
      <c r="I722" s="276">
        <f>ROUND(C175,0)</f>
        <v>2441451</v>
      </c>
      <c r="J722" s="276">
        <f>ROUND(C176,0)</f>
        <v>664130</v>
      </c>
      <c r="K722" s="276">
        <f>ROUND(C179,0)</f>
        <v>0</v>
      </c>
      <c r="L722" s="276">
        <f>ROUND(C180,0)</f>
        <v>1997</v>
      </c>
      <c r="M722" s="276">
        <f>ROUND(C183,0)</f>
        <v>55629</v>
      </c>
      <c r="N722" s="276">
        <f>ROUND(C184,0)</f>
        <v>3883507</v>
      </c>
      <c r="O722" s="276">
        <f>ROUND(C185,0)</f>
        <v>0</v>
      </c>
      <c r="P722" s="276">
        <f>ROUND(C188,0)</f>
        <v>0</v>
      </c>
      <c r="Q722" s="276">
        <f>ROUND(C189,0)</f>
        <v>567789</v>
      </c>
      <c r="R722" s="276">
        <f>ROUND(B195,0)</f>
        <v>1127060</v>
      </c>
      <c r="S722" s="276">
        <f>ROUND(C195,0)</f>
        <v>0</v>
      </c>
      <c r="T722" s="276">
        <f>ROUND(D195,0)</f>
        <v>0</v>
      </c>
      <c r="U722" s="276">
        <f>ROUND(B196,0)</f>
        <v>1145175</v>
      </c>
      <c r="V722" s="276">
        <f>ROUND(C196,0)</f>
        <v>0</v>
      </c>
      <c r="W722" s="276">
        <f>ROUND(D196,0)</f>
        <v>0</v>
      </c>
      <c r="X722" s="276">
        <f>ROUND(B197,0)</f>
        <v>47451808</v>
      </c>
      <c r="Y722" s="276">
        <f>ROUND(C197,0)</f>
        <v>113647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12449147</v>
      </c>
      <c r="AE722" s="276">
        <f>ROUND(C199,0)</f>
        <v>0</v>
      </c>
      <c r="AF722" s="276">
        <f>ROUND(D199,0)</f>
        <v>0</v>
      </c>
      <c r="AG722" s="276">
        <f>ROUND(B200,0)</f>
        <v>40252049</v>
      </c>
      <c r="AH722" s="276">
        <f>ROUND(C200,0)</f>
        <v>252580</v>
      </c>
      <c r="AI722" s="276">
        <f>ROUND(D200,0)</f>
        <v>2636</v>
      </c>
      <c r="AJ722" s="276">
        <f>ROUND(B201,0)</f>
        <v>101262</v>
      </c>
      <c r="AK722" s="276">
        <f>ROUND(C201,0)</f>
        <v>0</v>
      </c>
      <c r="AL722" s="276">
        <f>ROUND(D201,0)</f>
        <v>0</v>
      </c>
      <c r="AM722" s="276">
        <f>ROUND(B202,0)</f>
        <v>465236</v>
      </c>
      <c r="AN722" s="276">
        <f>ROUND(C202,0)</f>
        <v>0</v>
      </c>
      <c r="AO722" s="276">
        <f>ROUND(D202,0)</f>
        <v>0</v>
      </c>
      <c r="AP722" s="276">
        <f>ROUND(B203,0)</f>
        <v>136773</v>
      </c>
      <c r="AQ722" s="276">
        <f>ROUND(C203,0)</f>
        <v>257443</v>
      </c>
      <c r="AR722" s="276">
        <f>ROUND(D203,0)</f>
        <v>0</v>
      </c>
      <c r="AS722" s="276"/>
      <c r="AT722" s="276"/>
      <c r="AU722" s="276"/>
      <c r="AV722" s="276">
        <f>ROUND(B209,0)</f>
        <v>997034</v>
      </c>
      <c r="AW722" s="276">
        <f>ROUND(C209,0)</f>
        <v>25015</v>
      </c>
      <c r="AX722" s="276">
        <f>ROUND(D209,0)</f>
        <v>0</v>
      </c>
      <c r="AY722" s="276">
        <f>ROUND(B210,0)</f>
        <v>30090542</v>
      </c>
      <c r="AZ722" s="276">
        <f>ROUND(C210,0)</f>
        <v>1684899</v>
      </c>
      <c r="BA722" s="276">
        <f>ROUND(D210,0)</f>
        <v>1493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10312835</v>
      </c>
      <c r="BF722" s="276">
        <f>ROUND(C212,0)</f>
        <v>311814</v>
      </c>
      <c r="BG722" s="276">
        <f>ROUND(D212,0)</f>
        <v>0</v>
      </c>
      <c r="BH722" s="276">
        <f>ROUND(B213,0)</f>
        <v>28144489</v>
      </c>
      <c r="BI722" s="276">
        <f>ROUND(C213,0)</f>
        <v>2467119</v>
      </c>
      <c r="BJ722" s="276">
        <f>ROUND(D213,0)</f>
        <v>251</v>
      </c>
      <c r="BK722" s="276">
        <f>ROUND(B214,0)</f>
        <v>97540</v>
      </c>
      <c r="BL722" s="276">
        <f>ROUND(C214,0)</f>
        <v>503</v>
      </c>
      <c r="BM722" s="276">
        <f>ROUND(D214,0)</f>
        <v>0</v>
      </c>
      <c r="BN722" s="276">
        <f>ROUND(B215,0)</f>
        <v>398523</v>
      </c>
      <c r="BO722" s="276">
        <f>ROUND(C215,0)</f>
        <v>22873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273849609</v>
      </c>
      <c r="BU722" s="276">
        <f>ROUND(C224,0)</f>
        <v>129263164</v>
      </c>
      <c r="BV722" s="276">
        <f>ROUND(C225,0)</f>
        <v>4325993</v>
      </c>
      <c r="BW722" s="276">
        <f>ROUND(C226,0)</f>
        <v>11727814</v>
      </c>
      <c r="BX722" s="276">
        <f>ROUND(C227,0)</f>
        <v>57469925</v>
      </c>
      <c r="BY722" s="276">
        <f>ROUND(C228,0)</f>
        <v>1652289</v>
      </c>
      <c r="BZ722" s="276">
        <f>ROUND(C231,0)</f>
        <v>1404</v>
      </c>
      <c r="CA722" s="276">
        <f>ROUND(C233,0)</f>
        <v>3252158</v>
      </c>
      <c r="CB722" s="276">
        <f>ROUND(C234,0)</f>
        <v>9704663</v>
      </c>
      <c r="CC722" s="276">
        <f>ROUND(C238+C239,0)</f>
        <v>0</v>
      </c>
      <c r="CD722" s="276">
        <f>D221</f>
        <v>968507.73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191*2017*A</v>
      </c>
      <c r="B726" s="276">
        <f>ROUND(C111,0)</f>
        <v>4943</v>
      </c>
      <c r="C726" s="276">
        <f>ROUND(C112,0)</f>
        <v>0</v>
      </c>
      <c r="D726" s="276">
        <f>ROUND(C113,0)</f>
        <v>0</v>
      </c>
      <c r="E726" s="276">
        <f>ROUND(C114,0)</f>
        <v>677</v>
      </c>
      <c r="F726" s="276">
        <f>ROUND(D111,0)</f>
        <v>18500</v>
      </c>
      <c r="G726" s="276">
        <f>ROUND(D112,0)</f>
        <v>0</v>
      </c>
      <c r="H726" s="276">
        <f>ROUND(D113,0)</f>
        <v>0</v>
      </c>
      <c r="I726" s="276">
        <f>ROUND(D114,0)</f>
        <v>1141</v>
      </c>
      <c r="J726" s="276">
        <f>ROUND(C116,0)</f>
        <v>6</v>
      </c>
      <c r="K726" s="276">
        <f>ROUND(C117,0)</f>
        <v>27</v>
      </c>
      <c r="L726" s="276">
        <f>ROUND(C118,0)</f>
        <v>58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128</v>
      </c>
      <c r="W726" s="276">
        <f>ROUND(C129,0)</f>
        <v>0</v>
      </c>
      <c r="X726" s="276">
        <f>ROUND(B138,0)</f>
        <v>2688</v>
      </c>
      <c r="Y726" s="276">
        <f>ROUND(B139,0)</f>
        <v>11346</v>
      </c>
      <c r="Z726" s="276">
        <f>ROUND(B140,0)</f>
        <v>121172</v>
      </c>
      <c r="AA726" s="276">
        <f>ROUND(B141,0)</f>
        <v>129340995</v>
      </c>
      <c r="AB726" s="276">
        <f>ROUND(B142,0)</f>
        <v>212676297</v>
      </c>
      <c r="AC726" s="276">
        <f>ROUND(C138,0)</f>
        <v>1341</v>
      </c>
      <c r="AD726" s="276">
        <f>ROUND(C139,0)</f>
        <v>4509</v>
      </c>
      <c r="AE726" s="276">
        <f>ROUND(C140,0)</f>
        <v>60887</v>
      </c>
      <c r="AF726" s="276">
        <f>ROUND(C141,0)</f>
        <v>47471019</v>
      </c>
      <c r="AG726" s="276">
        <f>ROUND(C142,0)</f>
        <v>106867553</v>
      </c>
      <c r="AH726" s="276">
        <f>ROUND(D138,0)</f>
        <v>914</v>
      </c>
      <c r="AI726" s="276">
        <f>ROUND(D139,0)</f>
        <v>2645</v>
      </c>
      <c r="AJ726" s="276">
        <f>ROUND(D140,0)</f>
        <v>77786</v>
      </c>
      <c r="AK726" s="276">
        <f>ROUND(D141,0)</f>
        <v>34908585</v>
      </c>
      <c r="AL726" s="276">
        <f>ROUND(D142,0)</f>
        <v>136526836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191*2017*A</v>
      </c>
      <c r="B730" s="276">
        <f>ROUND(C250,0)</f>
        <v>34255</v>
      </c>
      <c r="C730" s="276">
        <f>ROUND(C251,0)</f>
        <v>0</v>
      </c>
      <c r="D730" s="276">
        <f>ROUND(C252,0)</f>
        <v>79798305</v>
      </c>
      <c r="E730" s="276">
        <f>ROUND(C253,0)</f>
        <v>58201657</v>
      </c>
      <c r="F730" s="276">
        <f>ROUND(C254,0)</f>
        <v>0</v>
      </c>
      <c r="G730" s="276">
        <f>ROUND(C255,0)</f>
        <v>67582349</v>
      </c>
      <c r="H730" s="276">
        <f>ROUND(C256,0)</f>
        <v>0</v>
      </c>
      <c r="I730" s="276">
        <f>ROUND(C257,0)</f>
        <v>2097671</v>
      </c>
      <c r="J730" s="276">
        <f>ROUND(C258,0)</f>
        <v>427941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9182831</v>
      </c>
      <c r="O730" s="276">
        <f>ROUND(C267,0)</f>
        <v>1127060</v>
      </c>
      <c r="P730" s="276">
        <f>ROUND(C268,0)</f>
        <v>1145175</v>
      </c>
      <c r="Q730" s="276">
        <f>ROUND(C269,0)</f>
        <v>47565455</v>
      </c>
      <c r="R730" s="276">
        <f>ROUND(C270,0)</f>
        <v>0</v>
      </c>
      <c r="S730" s="276">
        <f>ROUND(C271,0)</f>
        <v>12449147</v>
      </c>
      <c r="T730" s="276">
        <f>ROUND(C272,0)</f>
        <v>40603255</v>
      </c>
      <c r="U730" s="276">
        <f>ROUND(C273,0)</f>
        <v>465236</v>
      </c>
      <c r="V730" s="276">
        <f>ROUND(C274,0)</f>
        <v>394216</v>
      </c>
      <c r="W730" s="276">
        <f>ROUND(C275,0)</f>
        <v>0</v>
      </c>
      <c r="X730" s="276">
        <f>ROUND(C276,0)</f>
        <v>74551444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3529597</v>
      </c>
      <c r="AC730" s="276">
        <f>ROUND(C286,0)</f>
        <v>12463859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2187497</v>
      </c>
      <c r="AI730" s="276">
        <f>ROUND(C306,0)</f>
        <v>4191263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1658354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13675762</v>
      </c>
      <c r="AZ730" s="276">
        <f>ROUND(C327,0)</f>
        <v>97329</v>
      </c>
      <c r="BA730" s="276">
        <f>ROUND(C328,0)</f>
        <v>0</v>
      </c>
      <c r="BB730" s="276">
        <f>ROUND(C332,0)</f>
        <v>124303046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631.92999999999995</v>
      </c>
      <c r="BJ730" s="276">
        <f>ROUND(C359,0)</f>
        <v>211720598</v>
      </c>
      <c r="BK730" s="276">
        <f>ROUND(C360,0)</f>
        <v>456070686</v>
      </c>
      <c r="BL730" s="276">
        <f>ROUND(C364,0)</f>
        <v>478288795</v>
      </c>
      <c r="BM730" s="276">
        <f>ROUND(C365,0)</f>
        <v>12956821</v>
      </c>
      <c r="BN730" s="276">
        <f>ROUND(C366,0)</f>
        <v>0</v>
      </c>
      <c r="BO730" s="276">
        <f>ROUND(C370,0)</f>
        <v>3815165</v>
      </c>
      <c r="BP730" s="276">
        <f>ROUND(C371,0)</f>
        <v>0</v>
      </c>
      <c r="BQ730" s="276">
        <f>ROUND(C378,0)</f>
        <v>51778595</v>
      </c>
      <c r="BR730" s="276">
        <f>ROUND(C379,0)</f>
        <v>5024451</v>
      </c>
      <c r="BS730" s="276">
        <f>ROUND(C380,0)</f>
        <v>953629</v>
      </c>
      <c r="BT730" s="276">
        <f>ROUND(C381,0)</f>
        <v>34709240</v>
      </c>
      <c r="BU730" s="276">
        <f>ROUND(C382,0)</f>
        <v>975754</v>
      </c>
      <c r="BV730" s="276">
        <f>ROUND(C383,0)</f>
        <v>8564358</v>
      </c>
      <c r="BW730" s="276">
        <f>ROUND(C384,0)</f>
        <v>4512226</v>
      </c>
      <c r="BX730" s="276">
        <f>ROUND(C385,0)</f>
        <v>3105581</v>
      </c>
      <c r="BY730" s="276">
        <f>ROUND(C386,0)</f>
        <v>1997</v>
      </c>
      <c r="BZ730" s="276">
        <f>ROUND(C387,0)</f>
        <v>3939136</v>
      </c>
      <c r="CA730" s="276">
        <f>ROUND(C388,0)</f>
        <v>567789</v>
      </c>
      <c r="CB730" s="276">
        <f>C363</f>
        <v>968507.73</v>
      </c>
      <c r="CC730" s="276">
        <f>ROUND(C389,0)</f>
        <v>53613661</v>
      </c>
      <c r="CD730" s="276">
        <f>ROUND(C392,0)</f>
        <v>3600775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191*2017*6010*A</v>
      </c>
      <c r="B734" s="276">
        <f>ROUND(C59,0)</f>
        <v>1279</v>
      </c>
      <c r="C734" s="276">
        <f>ROUND(C60,2)</f>
        <v>14.78</v>
      </c>
      <c r="D734" s="276">
        <f>ROUND(C61,0)</f>
        <v>1478578</v>
      </c>
      <c r="E734" s="276">
        <f>ROUND(C62,0)</f>
        <v>143477</v>
      </c>
      <c r="F734" s="276">
        <f>ROUND(C63,0)</f>
        <v>10062</v>
      </c>
      <c r="G734" s="276">
        <f>ROUND(C64,0)</f>
        <v>104682</v>
      </c>
      <c r="H734" s="276">
        <f>ROUND(C65,0)</f>
        <v>68</v>
      </c>
      <c r="I734" s="276">
        <f>ROUND(C66,0)</f>
        <v>17232</v>
      </c>
      <c r="J734" s="276">
        <f>ROUND(C67,0)</f>
        <v>117796</v>
      </c>
      <c r="K734" s="276">
        <f>ROUND(C68,0)</f>
        <v>2711</v>
      </c>
      <c r="L734" s="276">
        <f>ROUND(C69,0)</f>
        <v>18208</v>
      </c>
      <c r="M734" s="276">
        <f>ROUND(C70,0)</f>
        <v>-10</v>
      </c>
      <c r="N734" s="276">
        <f>ROUND(C75,0)</f>
        <v>7602688</v>
      </c>
      <c r="O734" s="276">
        <f>ROUND(C73,0)</f>
        <v>7443373</v>
      </c>
      <c r="P734" s="276">
        <f>IF(C76&gt;0,ROUND(C76,0),0)</f>
        <v>2563</v>
      </c>
      <c r="Q734" s="276">
        <f>IF(C77&gt;0,ROUND(C77,0),0)</f>
        <v>4914</v>
      </c>
      <c r="R734" s="276">
        <f>IF(C78&gt;0,ROUND(C78,0),0)</f>
        <v>1684</v>
      </c>
      <c r="S734" s="276">
        <f>IF(C79&gt;0,ROUND(C79,0),0)</f>
        <v>58922</v>
      </c>
      <c r="T734" s="276">
        <f>IF(C80&gt;0,ROUND(C80,2),0)</f>
        <v>10.32</v>
      </c>
      <c r="U734" s="276"/>
      <c r="V734" s="276"/>
      <c r="W734" s="276"/>
      <c r="X734" s="276"/>
      <c r="Y734" s="276">
        <f>IF(M668&lt;&gt;0,ROUND(M668,0),0)</f>
        <v>2330218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191*2017*6030*A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191*2017*6070*A</v>
      </c>
      <c r="B736" s="276">
        <f>ROUND(E59,0)</f>
        <v>17221</v>
      </c>
      <c r="C736" s="278">
        <f>ROUND(E60,2)</f>
        <v>122.54</v>
      </c>
      <c r="D736" s="276">
        <f>ROUND(E61,0)</f>
        <v>10521929</v>
      </c>
      <c r="E736" s="276">
        <f>ROUND(E62,0)</f>
        <v>1021019</v>
      </c>
      <c r="F736" s="276">
        <f>ROUND(E63,0)</f>
        <v>0</v>
      </c>
      <c r="G736" s="276">
        <f>ROUND(E64,0)</f>
        <v>791561</v>
      </c>
      <c r="H736" s="276">
        <f>ROUND(E65,0)</f>
        <v>223</v>
      </c>
      <c r="I736" s="276">
        <f>ROUND(E66,0)</f>
        <v>159551</v>
      </c>
      <c r="J736" s="276">
        <f>ROUND(E67,0)</f>
        <v>962787</v>
      </c>
      <c r="K736" s="276">
        <f>ROUND(E68,0)</f>
        <v>31263</v>
      </c>
      <c r="L736" s="276">
        <f>ROUND(E69,0)</f>
        <v>151993</v>
      </c>
      <c r="M736" s="276">
        <f>ROUND(E70,0)</f>
        <v>0</v>
      </c>
      <c r="N736" s="276">
        <f>ROUND(E75,0)</f>
        <v>78392129</v>
      </c>
      <c r="O736" s="276">
        <f>ROUND(E73,0)</f>
        <v>60114890</v>
      </c>
      <c r="P736" s="276">
        <f>IF(E76&gt;0,ROUND(E76,0),0)</f>
        <v>20946</v>
      </c>
      <c r="Q736" s="276">
        <f>IF(E77&gt;0,ROUND(E77,0),0)</f>
        <v>66187</v>
      </c>
      <c r="R736" s="276">
        <f>IF(E78&gt;0,ROUND(E78,0),0)</f>
        <v>13760</v>
      </c>
      <c r="S736" s="276">
        <f>IF(E79&gt;0,ROUND(E79,0),0)</f>
        <v>793635</v>
      </c>
      <c r="T736" s="278">
        <f>IF(E80&gt;0,ROUND(E80,2),0)</f>
        <v>79.8</v>
      </c>
      <c r="U736" s="276"/>
      <c r="V736" s="277"/>
      <c r="W736" s="276"/>
      <c r="X736" s="276"/>
      <c r="Y736" s="276">
        <f t="shared" si="21"/>
        <v>19171560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191*2017*6100*A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191*2017*6120*A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191*2017*6140*A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191*2017*6150*A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191*2017*6170*A</v>
      </c>
      <c r="B741" s="276">
        <f>ROUND(J59,0)</f>
        <v>1141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97280</v>
      </c>
      <c r="O741" s="276">
        <f>ROUND(J73,0)</f>
        <v>97280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647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191*2017*6200*A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191*2017*6210*A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191*2017*6330*A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191*2017*6400*A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191*2017*7010*A</v>
      </c>
      <c r="B746" s="276">
        <f>ROUND(O59,0)</f>
        <v>677</v>
      </c>
      <c r="C746" s="278">
        <f>ROUND(O60,2)</f>
        <v>27.66</v>
      </c>
      <c r="D746" s="276">
        <f>ROUND(O61,0)</f>
        <v>2831740</v>
      </c>
      <c r="E746" s="276">
        <f>ROUND(O62,0)</f>
        <v>274784</v>
      </c>
      <c r="F746" s="276">
        <f>ROUND(O63,0)</f>
        <v>0</v>
      </c>
      <c r="G746" s="276">
        <f>ROUND(O64,0)</f>
        <v>343155</v>
      </c>
      <c r="H746" s="276">
        <f>ROUND(O65,0)</f>
        <v>0</v>
      </c>
      <c r="I746" s="276">
        <f>ROUND(O66,0)</f>
        <v>40183</v>
      </c>
      <c r="J746" s="276">
        <f>ROUND(O67,0)</f>
        <v>272137</v>
      </c>
      <c r="K746" s="276">
        <f>ROUND(O68,0)</f>
        <v>356</v>
      </c>
      <c r="L746" s="276">
        <f>ROUND(O69,0)</f>
        <v>24649</v>
      </c>
      <c r="M746" s="276">
        <f>ROUND(O70,0)</f>
        <v>300</v>
      </c>
      <c r="N746" s="276">
        <f>ROUND(O75,0)</f>
        <v>14536545</v>
      </c>
      <c r="O746" s="276">
        <f>ROUND(O73,0)</f>
        <v>12489685</v>
      </c>
      <c r="P746" s="276">
        <f>IF(O76&gt;0,ROUND(O76,0),0)</f>
        <v>5920</v>
      </c>
      <c r="Q746" s="276">
        <f>IF(O77&gt;0,ROUND(O77,0),0)</f>
        <v>0</v>
      </c>
      <c r="R746" s="276">
        <f>IF(O78&gt;0,ROUND(O78,0),0)</f>
        <v>3889</v>
      </c>
      <c r="S746" s="276">
        <f>IF(O79&gt;0,ROUND(O79,0),0)</f>
        <v>0</v>
      </c>
      <c r="T746" s="278">
        <f>IF(O80&gt;0,ROUND(O80,2),0)</f>
        <v>19.02</v>
      </c>
      <c r="U746" s="276"/>
      <c r="V746" s="277"/>
      <c r="W746" s="276"/>
      <c r="X746" s="276"/>
      <c r="Y746" s="276">
        <f t="shared" si="21"/>
        <v>4358709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191*2017*7020*A</v>
      </c>
      <c r="B747" s="276">
        <f>ROUND(P59,0)</f>
        <v>0</v>
      </c>
      <c r="C747" s="278">
        <f>ROUND(P60,2)</f>
        <v>35.79</v>
      </c>
      <c r="D747" s="276">
        <f>ROUND(P61,0)</f>
        <v>3465900</v>
      </c>
      <c r="E747" s="276">
        <f>ROUND(P62,0)</f>
        <v>336321</v>
      </c>
      <c r="F747" s="276">
        <f>ROUND(P63,0)</f>
        <v>0</v>
      </c>
      <c r="G747" s="276">
        <f>ROUND(P64,0)</f>
        <v>706632</v>
      </c>
      <c r="H747" s="276">
        <f>ROUND(P65,0)</f>
        <v>2548</v>
      </c>
      <c r="I747" s="276">
        <f>ROUND(P66,0)</f>
        <v>31277</v>
      </c>
      <c r="J747" s="276">
        <f>ROUND(P67,0)</f>
        <v>415497</v>
      </c>
      <c r="K747" s="276">
        <f>ROUND(P68,0)</f>
        <v>0</v>
      </c>
      <c r="L747" s="276">
        <f>ROUND(P69,0)</f>
        <v>65429</v>
      </c>
      <c r="M747" s="276">
        <f>ROUND(P70,0)</f>
        <v>63</v>
      </c>
      <c r="N747" s="276">
        <f>ROUND(P75,0)</f>
        <v>41776972</v>
      </c>
      <c r="O747" s="276">
        <f>ROUND(P73,0)</f>
        <v>16111584</v>
      </c>
      <c r="P747" s="276">
        <f>IF(P76&gt;0,ROUND(P76,0),0)</f>
        <v>9039</v>
      </c>
      <c r="Q747" s="276">
        <f>IF(P77&gt;0,ROUND(P77,0),0)</f>
        <v>0</v>
      </c>
      <c r="R747" s="276">
        <f>IF(P78&gt;0,ROUND(P78,0),0)</f>
        <v>5938</v>
      </c>
      <c r="S747" s="276">
        <f>IF(P79&gt;0,ROUND(P79,0),0)</f>
        <v>0</v>
      </c>
      <c r="T747" s="278">
        <f>IF(P80&gt;0,ROUND(P80,2),0)</f>
        <v>19.91</v>
      </c>
      <c r="U747" s="276"/>
      <c r="V747" s="277"/>
      <c r="W747" s="276"/>
      <c r="X747" s="276"/>
      <c r="Y747" s="276">
        <f t="shared" si="21"/>
        <v>6004400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191*2017*7030*A</v>
      </c>
      <c r="B748" s="276">
        <f>ROUND(Q59,0)</f>
        <v>0</v>
      </c>
      <c r="C748" s="278">
        <f>ROUND(Q60,2)</f>
        <v>3.5</v>
      </c>
      <c r="D748" s="276">
        <f>ROUND(Q61,0)</f>
        <v>472453</v>
      </c>
      <c r="E748" s="276">
        <f>ROUND(Q62,0)</f>
        <v>45846</v>
      </c>
      <c r="F748" s="276">
        <f>ROUND(Q63,0)</f>
        <v>0</v>
      </c>
      <c r="G748" s="276">
        <f>ROUND(Q64,0)</f>
        <v>28341</v>
      </c>
      <c r="H748" s="276">
        <f>ROUND(Q65,0)</f>
        <v>287</v>
      </c>
      <c r="I748" s="276">
        <f>ROUND(Q66,0)</f>
        <v>227</v>
      </c>
      <c r="J748" s="276">
        <f>ROUND(Q67,0)</f>
        <v>0</v>
      </c>
      <c r="K748" s="276">
        <f>ROUND(Q68,0)</f>
        <v>0</v>
      </c>
      <c r="L748" s="276">
        <f>ROUND(Q69,0)</f>
        <v>1729</v>
      </c>
      <c r="M748" s="276">
        <f>ROUND(Q70,0)</f>
        <v>0</v>
      </c>
      <c r="N748" s="276">
        <f>ROUND(Q75,0)</f>
        <v>4767484</v>
      </c>
      <c r="O748" s="276">
        <f>ROUND(Q73,0)</f>
        <v>1674509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3.15</v>
      </c>
      <c r="U748" s="276"/>
      <c r="V748" s="277"/>
      <c r="W748" s="276"/>
      <c r="X748" s="276"/>
      <c r="Y748" s="276">
        <f t="shared" si="21"/>
        <v>448410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191*2017*7040*A</v>
      </c>
      <c r="B749" s="276">
        <f>ROUND(R59,0)</f>
        <v>0</v>
      </c>
      <c r="C749" s="278">
        <f>ROUND(R60,2)</f>
        <v>0</v>
      </c>
      <c r="D749" s="276">
        <f>ROUND(R61,0)</f>
        <v>6438</v>
      </c>
      <c r="E749" s="276">
        <f>ROUND(R62,0)</f>
        <v>625</v>
      </c>
      <c r="F749" s="276">
        <f>ROUND(R63,0)</f>
        <v>0</v>
      </c>
      <c r="G749" s="276">
        <f>ROUND(R64,0)</f>
        <v>8504</v>
      </c>
      <c r="H749" s="276">
        <f>ROUND(R65,0)</f>
        <v>447</v>
      </c>
      <c r="I749" s="276">
        <f>ROUND(R66,0)</f>
        <v>0</v>
      </c>
      <c r="J749" s="276">
        <f>ROUND(R67,0)</f>
        <v>19400</v>
      </c>
      <c r="K749" s="276">
        <f>ROUND(R68,0)</f>
        <v>0</v>
      </c>
      <c r="L749" s="276">
        <f>ROUND(R69,0)</f>
        <v>10544</v>
      </c>
      <c r="M749" s="276">
        <f>ROUND(R70,0)</f>
        <v>0</v>
      </c>
      <c r="N749" s="276">
        <f>ROUND(R75,0)</f>
        <v>5896844</v>
      </c>
      <c r="O749" s="276">
        <f>ROUND(R73,0)</f>
        <v>2475404</v>
      </c>
      <c r="P749" s="276">
        <f>IF(R76&gt;0,ROUND(R76,0),0)</f>
        <v>422</v>
      </c>
      <c r="Q749" s="276">
        <f>IF(R77&gt;0,ROUND(R77,0),0)</f>
        <v>0</v>
      </c>
      <c r="R749" s="276">
        <f>IF(R78&gt;0,ROUND(R78,0),0)</f>
        <v>277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169711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191*2017*7050*A</v>
      </c>
      <c r="B750" s="276"/>
      <c r="C750" s="278">
        <f>ROUND(S60,2)</f>
        <v>4.84</v>
      </c>
      <c r="D750" s="276">
        <f>ROUND(S61,0)</f>
        <v>225654</v>
      </c>
      <c r="E750" s="276">
        <f>ROUND(S62,0)</f>
        <v>21897</v>
      </c>
      <c r="F750" s="276">
        <f>ROUND(S63,0)</f>
        <v>0</v>
      </c>
      <c r="G750" s="276">
        <f>ROUND(S64,0)</f>
        <v>3709134</v>
      </c>
      <c r="H750" s="276">
        <f>ROUND(S65,0)</f>
        <v>148</v>
      </c>
      <c r="I750" s="276">
        <f>ROUND(S66,0)</f>
        <v>207107</v>
      </c>
      <c r="J750" s="276">
        <f>ROUND(S67,0)</f>
        <v>138069</v>
      </c>
      <c r="K750" s="276">
        <f>ROUND(S68,0)</f>
        <v>1677</v>
      </c>
      <c r="L750" s="276">
        <f>ROUND(S69,0)</f>
        <v>16284</v>
      </c>
      <c r="M750" s="276">
        <f>ROUND(S70,0)</f>
        <v>0</v>
      </c>
      <c r="N750" s="276">
        <f>ROUND(S75,0)</f>
        <v>22781533</v>
      </c>
      <c r="O750" s="276">
        <f>ROUND(S73,0)</f>
        <v>14572139</v>
      </c>
      <c r="P750" s="276">
        <f>IF(S76&gt;0,ROUND(S76,0),0)</f>
        <v>3004</v>
      </c>
      <c r="Q750" s="276">
        <f>IF(S77&gt;0,ROUND(S77,0),0)</f>
        <v>0</v>
      </c>
      <c r="R750" s="276">
        <f>IF(S78&gt;0,ROUND(S78,0),0)</f>
        <v>1973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3193998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191*2017*7060*A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191*2017*7070*A</v>
      </c>
      <c r="B752" s="276">
        <f>ROUND(U59,0)</f>
        <v>0</v>
      </c>
      <c r="C752" s="278">
        <f>ROUND(U60,2)</f>
        <v>44.1</v>
      </c>
      <c r="D752" s="276">
        <f>ROUND(U61,0)</f>
        <v>2630052</v>
      </c>
      <c r="E752" s="276">
        <f>ROUND(U62,0)</f>
        <v>255213</v>
      </c>
      <c r="F752" s="276">
        <f>ROUND(U63,0)</f>
        <v>17654</v>
      </c>
      <c r="G752" s="276">
        <f>ROUND(U64,0)</f>
        <v>2291009</v>
      </c>
      <c r="H752" s="276">
        <f>ROUND(U65,0)</f>
        <v>1379</v>
      </c>
      <c r="I752" s="276">
        <f>ROUND(U66,0)</f>
        <v>922421</v>
      </c>
      <c r="J752" s="276">
        <f>ROUND(U67,0)</f>
        <v>154974</v>
      </c>
      <c r="K752" s="276">
        <f>ROUND(U68,0)</f>
        <v>220369</v>
      </c>
      <c r="L752" s="276">
        <f>ROUND(U69,0)</f>
        <v>69371</v>
      </c>
      <c r="M752" s="276">
        <f>ROUND(U70,0)</f>
        <v>1665321</v>
      </c>
      <c r="N752" s="276">
        <f>ROUND(U75,0)</f>
        <v>63929039</v>
      </c>
      <c r="O752" s="276">
        <f>ROUND(U73,0)</f>
        <v>21723892</v>
      </c>
      <c r="P752" s="276">
        <f>IF(U76&gt;0,ROUND(U76,0),0)</f>
        <v>3371</v>
      </c>
      <c r="Q752" s="276">
        <f>IF(U77&gt;0,ROUND(U77,0),0)</f>
        <v>0</v>
      </c>
      <c r="R752" s="276">
        <f>IF(U78&gt;0,ROUND(U78,0),0)</f>
        <v>2215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3813692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191*2017*7110*A</v>
      </c>
      <c r="B753" s="276">
        <f>ROUND(V59,0)</f>
        <v>0</v>
      </c>
      <c r="C753" s="278">
        <f>ROUND(V60,2)</f>
        <v>3.58</v>
      </c>
      <c r="D753" s="276">
        <f>ROUND(V61,0)</f>
        <v>285084</v>
      </c>
      <c r="E753" s="276">
        <f>ROUND(V62,0)</f>
        <v>27664</v>
      </c>
      <c r="F753" s="276">
        <f>ROUND(V63,0)</f>
        <v>32192</v>
      </c>
      <c r="G753" s="276">
        <f>ROUND(V64,0)</f>
        <v>22113</v>
      </c>
      <c r="H753" s="276">
        <f>ROUND(V65,0)</f>
        <v>322</v>
      </c>
      <c r="I753" s="276">
        <f>ROUND(V66,0)</f>
        <v>91</v>
      </c>
      <c r="J753" s="276">
        <f>ROUND(V67,0)</f>
        <v>10196</v>
      </c>
      <c r="K753" s="276">
        <f>ROUND(V68,0)</f>
        <v>0</v>
      </c>
      <c r="L753" s="276">
        <f>ROUND(V69,0)</f>
        <v>8209</v>
      </c>
      <c r="M753" s="276">
        <f>ROUND(V70,0)</f>
        <v>0</v>
      </c>
      <c r="N753" s="276">
        <f>ROUND(V75,0)</f>
        <v>8252866</v>
      </c>
      <c r="O753" s="276">
        <f>ROUND(V73,0)</f>
        <v>2728653</v>
      </c>
      <c r="P753" s="276">
        <f>IF(V76&gt;0,ROUND(V76,0),0)</f>
        <v>222</v>
      </c>
      <c r="Q753" s="276">
        <f>IF(V77&gt;0,ROUND(V77,0),0)</f>
        <v>0</v>
      </c>
      <c r="R753" s="276">
        <f>IF(V78&gt;0,ROUND(V78,0),0)</f>
        <v>146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306347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191*2017*7120*A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191*2017*7130*A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191*2017*7140*A</v>
      </c>
      <c r="B756" s="276">
        <f>ROUND(Y59,0)</f>
        <v>0</v>
      </c>
      <c r="C756" s="278">
        <f>ROUND(Y60,2)</f>
        <v>55.84</v>
      </c>
      <c r="D756" s="276">
        <f>ROUND(Y61,0)</f>
        <v>4304551</v>
      </c>
      <c r="E756" s="276">
        <f>ROUND(Y62,0)</f>
        <v>417702</v>
      </c>
      <c r="F756" s="276">
        <f>ROUND(Y63,0)</f>
        <v>303630</v>
      </c>
      <c r="G756" s="276">
        <f>ROUND(Y64,0)</f>
        <v>648657</v>
      </c>
      <c r="H756" s="276">
        <f>ROUND(Y65,0)</f>
        <v>600</v>
      </c>
      <c r="I756" s="276">
        <f>ROUND(Y66,0)</f>
        <v>324358</v>
      </c>
      <c r="J756" s="276">
        <f>ROUND(Y67,0)</f>
        <v>323461</v>
      </c>
      <c r="K756" s="276">
        <f>ROUND(Y68,0)</f>
        <v>289299</v>
      </c>
      <c r="L756" s="276">
        <f>ROUND(Y69,0)</f>
        <v>17198</v>
      </c>
      <c r="M756" s="276">
        <f>ROUND(Y70,0)</f>
        <v>1046</v>
      </c>
      <c r="N756" s="276">
        <f>ROUND(Y75,0)</f>
        <v>67846223</v>
      </c>
      <c r="O756" s="276">
        <f>ROUND(Y73,0)</f>
        <v>9861372</v>
      </c>
      <c r="P756" s="276">
        <f>IF(Y76&gt;0,ROUND(Y76,0),0)</f>
        <v>7037</v>
      </c>
      <c r="Q756" s="276">
        <f>IF(Y77&gt;0,ROUND(Y77,0),0)</f>
        <v>0</v>
      </c>
      <c r="R756" s="276">
        <f>IF(Y78&gt;0,ROUND(Y78,0),0)</f>
        <v>4623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5597395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191*2017*7150*A</v>
      </c>
      <c r="B757" s="276">
        <f>ROUND(Z59,0)</f>
        <v>0</v>
      </c>
      <c r="C757" s="278">
        <f>ROUND(Z60,2)</f>
        <v>43.09</v>
      </c>
      <c r="D757" s="276">
        <f>ROUND(Z61,0)</f>
        <v>3761633</v>
      </c>
      <c r="E757" s="276">
        <f>ROUND(Z62,0)</f>
        <v>365018</v>
      </c>
      <c r="F757" s="276">
        <f>ROUND(Z63,0)</f>
        <v>883511</v>
      </c>
      <c r="G757" s="276">
        <f>ROUND(Z64,0)</f>
        <v>522822</v>
      </c>
      <c r="H757" s="276">
        <f>ROUND(Z65,0)</f>
        <v>4997</v>
      </c>
      <c r="I757" s="276">
        <f>ROUND(Z66,0)</f>
        <v>1309104</v>
      </c>
      <c r="J757" s="276">
        <f>ROUND(Z67,0)</f>
        <v>0</v>
      </c>
      <c r="K757" s="276">
        <f>ROUND(Z68,0)</f>
        <v>1552669</v>
      </c>
      <c r="L757" s="276">
        <f>ROUND(Z69,0)</f>
        <v>115311</v>
      </c>
      <c r="M757" s="276">
        <f>ROUND(Z70,0)</f>
        <v>0</v>
      </c>
      <c r="N757" s="276">
        <f>ROUND(Z75,0)</f>
        <v>54834188</v>
      </c>
      <c r="O757" s="276">
        <f>ROUND(Z73,0)</f>
        <v>68206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18.399999999999999</v>
      </c>
      <c r="U757" s="276"/>
      <c r="V757" s="277"/>
      <c r="W757" s="276"/>
      <c r="X757" s="276"/>
      <c r="Y757" s="276">
        <f t="shared" si="21"/>
        <v>5484718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191*2017*7160*A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191*2017*7170*A</v>
      </c>
      <c r="B759" s="276"/>
      <c r="C759" s="278">
        <f>ROUND(AB60,2)</f>
        <v>26.47</v>
      </c>
      <c r="D759" s="276">
        <f>ROUND(AB61,0)</f>
        <v>2635626</v>
      </c>
      <c r="E759" s="276">
        <f>ROUND(AB62,0)</f>
        <v>255754</v>
      </c>
      <c r="F759" s="276">
        <f>ROUND(AB63,0)</f>
        <v>0</v>
      </c>
      <c r="G759" s="276">
        <f>ROUND(AB64,0)</f>
        <v>21902745</v>
      </c>
      <c r="H759" s="276">
        <f>ROUND(AB65,0)</f>
        <v>12281</v>
      </c>
      <c r="I759" s="276">
        <f>ROUND(AB66,0)</f>
        <v>102876</v>
      </c>
      <c r="J759" s="276">
        <f>ROUND(AB67,0)</f>
        <v>88239</v>
      </c>
      <c r="K759" s="276">
        <f>ROUND(AB68,0)</f>
        <v>281564</v>
      </c>
      <c r="L759" s="276">
        <f>ROUND(AB69,0)</f>
        <v>43948</v>
      </c>
      <c r="M759" s="276">
        <f>ROUND(AB70,0)</f>
        <v>171648</v>
      </c>
      <c r="N759" s="276">
        <f>ROUND(AB75,0)</f>
        <v>166898538</v>
      </c>
      <c r="O759" s="276">
        <f>ROUND(AB73,0)</f>
        <v>19781612</v>
      </c>
      <c r="P759" s="276">
        <f>IF(AB76&gt;0,ROUND(AB76,0),0)</f>
        <v>1920</v>
      </c>
      <c r="Q759" s="276">
        <f>IF(AB77&gt;0,ROUND(AB77,0),0)</f>
        <v>0</v>
      </c>
      <c r="R759" s="276">
        <f>IF(AB78&gt;0,ROUND(AB78,0),0)</f>
        <v>1261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14880365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191*2017*7180*A</v>
      </c>
      <c r="B760" s="276">
        <f>ROUND(AC59,0)</f>
        <v>0</v>
      </c>
      <c r="C760" s="278">
        <f>ROUND(AC60,2)</f>
        <v>18.37</v>
      </c>
      <c r="D760" s="276">
        <f>ROUND(AC61,0)</f>
        <v>1192799</v>
      </c>
      <c r="E760" s="276">
        <f>ROUND(AC62,0)</f>
        <v>115746</v>
      </c>
      <c r="F760" s="276">
        <f>ROUND(AC63,0)</f>
        <v>18148</v>
      </c>
      <c r="G760" s="276">
        <f>ROUND(AC64,0)</f>
        <v>263725</v>
      </c>
      <c r="H760" s="276">
        <f>ROUND(AC65,0)</f>
        <v>1861</v>
      </c>
      <c r="I760" s="276">
        <f>ROUND(AC66,0)</f>
        <v>8957</v>
      </c>
      <c r="J760" s="276">
        <f>ROUND(AC67,0)</f>
        <v>60986</v>
      </c>
      <c r="K760" s="276">
        <f>ROUND(AC68,0)</f>
        <v>35074</v>
      </c>
      <c r="L760" s="276">
        <f>ROUND(AC69,0)</f>
        <v>29472</v>
      </c>
      <c r="M760" s="276">
        <f>ROUND(AC70,0)</f>
        <v>0</v>
      </c>
      <c r="N760" s="276">
        <f>ROUND(AC75,0)</f>
        <v>25331105</v>
      </c>
      <c r="O760" s="276">
        <f>ROUND(AC73,0)</f>
        <v>20168518</v>
      </c>
      <c r="P760" s="276">
        <f>IF(AC76&gt;0,ROUND(AC76,0),0)</f>
        <v>1327</v>
      </c>
      <c r="Q760" s="276">
        <f>IF(AC77&gt;0,ROUND(AC77,0),0)</f>
        <v>0</v>
      </c>
      <c r="R760" s="276">
        <f>IF(AC78&gt;0,ROUND(AC78,0),0)</f>
        <v>872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1383284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191*2017*7190*A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191*2017*7200*A</v>
      </c>
      <c r="B762" s="276">
        <f>ROUND(AE59,0)</f>
        <v>0</v>
      </c>
      <c r="C762" s="278">
        <f>ROUND(AE60,2)</f>
        <v>9.2200000000000006</v>
      </c>
      <c r="D762" s="276">
        <f>ROUND(AE61,0)</f>
        <v>852705</v>
      </c>
      <c r="E762" s="276">
        <f>ROUND(AE62,0)</f>
        <v>82744</v>
      </c>
      <c r="F762" s="276">
        <f>ROUND(AE63,0)</f>
        <v>30774</v>
      </c>
      <c r="G762" s="276">
        <f>ROUND(AE64,0)</f>
        <v>38629</v>
      </c>
      <c r="H762" s="276">
        <f>ROUND(AE65,0)</f>
        <v>698</v>
      </c>
      <c r="I762" s="276">
        <f>ROUND(AE66,0)</f>
        <v>10415</v>
      </c>
      <c r="J762" s="276">
        <f>ROUND(AE67,0)</f>
        <v>171870</v>
      </c>
      <c r="K762" s="276">
        <f>ROUND(AE68,0)</f>
        <v>6005</v>
      </c>
      <c r="L762" s="276">
        <f>ROUND(AE69,0)</f>
        <v>3986</v>
      </c>
      <c r="M762" s="276">
        <f>ROUND(AE70,0)</f>
        <v>0</v>
      </c>
      <c r="N762" s="276">
        <f>ROUND(AE75,0)</f>
        <v>4189877</v>
      </c>
      <c r="O762" s="276">
        <f>ROUND(AE73,0)</f>
        <v>2149592</v>
      </c>
      <c r="P762" s="276">
        <f>IF(AE76&gt;0,ROUND(AE76,0),0)</f>
        <v>3739</v>
      </c>
      <c r="Q762" s="276">
        <f>IF(AE77&gt;0,ROUND(AE77,0),0)</f>
        <v>0</v>
      </c>
      <c r="R762" s="276">
        <f>IF(AE78&gt;0,ROUND(AE78,0),0)</f>
        <v>2456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1581955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191*2017*7220*A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191*2017*7230*A</v>
      </c>
      <c r="B764" s="276">
        <f>ROUND(AG59,0)</f>
        <v>0</v>
      </c>
      <c r="C764" s="278">
        <f>ROUND(AG60,2)</f>
        <v>55.6</v>
      </c>
      <c r="D764" s="276">
        <f>ROUND(AG61,0)</f>
        <v>4992444</v>
      </c>
      <c r="E764" s="276">
        <f>ROUND(AG62,0)</f>
        <v>484453</v>
      </c>
      <c r="F764" s="276">
        <f>ROUND(AG63,0)</f>
        <v>0</v>
      </c>
      <c r="G764" s="276">
        <f>ROUND(AG64,0)</f>
        <v>748171</v>
      </c>
      <c r="H764" s="276">
        <f>ROUND(AG65,0)</f>
        <v>711</v>
      </c>
      <c r="I764" s="276">
        <f>ROUND(AG66,0)</f>
        <v>187644</v>
      </c>
      <c r="J764" s="276">
        <f>ROUND(AG67,0)</f>
        <v>409177</v>
      </c>
      <c r="K764" s="276">
        <f>ROUND(AG68,0)</f>
        <v>0</v>
      </c>
      <c r="L764" s="276">
        <f>ROUND(AG69,0)</f>
        <v>65761</v>
      </c>
      <c r="M764" s="276">
        <f>ROUND(AG70,0)</f>
        <v>-330</v>
      </c>
      <c r="N764" s="276">
        <f>ROUND(AG75,0)</f>
        <v>89040131</v>
      </c>
      <c r="O764" s="276">
        <f>ROUND(AG73,0)</f>
        <v>19198822</v>
      </c>
      <c r="P764" s="276">
        <f>IF(AG76&gt;0,ROUND(AG76,0),0)</f>
        <v>8902</v>
      </c>
      <c r="Q764" s="276">
        <f>IF(AG77&gt;0,ROUND(AG77,0),0)</f>
        <v>0</v>
      </c>
      <c r="R764" s="276">
        <f>IF(AG78&gt;0,ROUND(AG78,0),0)</f>
        <v>5848</v>
      </c>
      <c r="S764" s="276">
        <f>IF(AG79&gt;0,ROUND(AG79,0),0)</f>
        <v>0</v>
      </c>
      <c r="T764" s="278">
        <f>IF(AG80&gt;0,ROUND(AG80,2),0)</f>
        <v>34.700000000000003</v>
      </c>
      <c r="U764" s="276"/>
      <c r="V764" s="277"/>
      <c r="W764" s="276"/>
      <c r="X764" s="276"/>
      <c r="Y764" s="276">
        <f t="shared" si="21"/>
        <v>7879020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191*2017*7240*A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191*2017*7250*A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191*2017*7260*A</v>
      </c>
      <c r="B767" s="276">
        <f>ROUND(AJ59,0)</f>
        <v>0</v>
      </c>
      <c r="C767" s="278">
        <f>ROUND(AJ60,2)</f>
        <v>5.68</v>
      </c>
      <c r="D767" s="276">
        <f>ROUND(AJ61,0)</f>
        <v>698870</v>
      </c>
      <c r="E767" s="276">
        <f>ROUND(AJ62,0)</f>
        <v>67816</v>
      </c>
      <c r="F767" s="276">
        <f>ROUND(AJ63,0)</f>
        <v>0</v>
      </c>
      <c r="G767" s="276">
        <f>ROUND(AJ64,0)</f>
        <v>44416</v>
      </c>
      <c r="H767" s="276">
        <f>ROUND(AJ65,0)</f>
        <v>230</v>
      </c>
      <c r="I767" s="276">
        <f>ROUND(AJ66,0)</f>
        <v>72301</v>
      </c>
      <c r="J767" s="276">
        <f>ROUND(AJ67,0)</f>
        <v>0</v>
      </c>
      <c r="K767" s="276">
        <f>ROUND(AJ68,0)</f>
        <v>0</v>
      </c>
      <c r="L767" s="276">
        <f>ROUND(AJ69,0)</f>
        <v>4323</v>
      </c>
      <c r="M767" s="276">
        <f>ROUND(AJ70,0)</f>
        <v>0</v>
      </c>
      <c r="N767" s="276">
        <f>ROUND(AJ75,0)</f>
        <v>8265481</v>
      </c>
      <c r="O767" s="276">
        <f>ROUND(AJ73,0)</f>
        <v>6990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1.7</v>
      </c>
      <c r="U767" s="276"/>
      <c r="V767" s="277"/>
      <c r="W767" s="276"/>
      <c r="X767" s="276"/>
      <c r="Y767" s="276">
        <f t="shared" si="21"/>
        <v>578973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191*2017*7310*A</v>
      </c>
      <c r="B768" s="276">
        <f>ROUND(AK59,0)</f>
        <v>0</v>
      </c>
      <c r="C768" s="278">
        <f>ROUND(AK60,2)</f>
        <v>2.76</v>
      </c>
      <c r="D768" s="276">
        <f>ROUND(AK61,0)</f>
        <v>247717</v>
      </c>
      <c r="E768" s="276">
        <f>ROUND(AK62,0)</f>
        <v>24038</v>
      </c>
      <c r="F768" s="276">
        <f>ROUND(AK63,0)</f>
        <v>0</v>
      </c>
      <c r="G768" s="276">
        <f>ROUND(AK64,0)</f>
        <v>3026</v>
      </c>
      <c r="H768" s="276">
        <f>ROUND(AK65,0)</f>
        <v>311</v>
      </c>
      <c r="I768" s="276">
        <f>ROUND(AK66,0)</f>
        <v>419</v>
      </c>
      <c r="J768" s="276">
        <f>ROUND(AK67,0)</f>
        <v>0</v>
      </c>
      <c r="K768" s="276">
        <f>ROUND(AK68,0)</f>
        <v>0</v>
      </c>
      <c r="L768" s="276">
        <f>ROUND(AK69,0)</f>
        <v>691</v>
      </c>
      <c r="M768" s="276">
        <f>ROUND(AK70,0)</f>
        <v>0</v>
      </c>
      <c r="N768" s="276">
        <f>ROUND(AK75,0)</f>
        <v>1742539</v>
      </c>
      <c r="O768" s="276">
        <f>ROUND(AK73,0)</f>
        <v>698263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150953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191*2017*7320*A</v>
      </c>
      <c r="B769" s="276">
        <f>ROUND(AL59,0)</f>
        <v>0</v>
      </c>
      <c r="C769" s="278">
        <f>ROUND(AL60,2)</f>
        <v>3.08</v>
      </c>
      <c r="D769" s="276">
        <f>ROUND(AL61,0)</f>
        <v>296473</v>
      </c>
      <c r="E769" s="276">
        <f>ROUND(AL62,0)</f>
        <v>28769</v>
      </c>
      <c r="F769" s="276">
        <f>ROUND(AL63,0)</f>
        <v>0</v>
      </c>
      <c r="G769" s="276">
        <f>ROUND(AL64,0)</f>
        <v>2276</v>
      </c>
      <c r="H769" s="276">
        <f>ROUND(AL65,0)</f>
        <v>205</v>
      </c>
      <c r="I769" s="276">
        <f>ROUND(AL66,0)</f>
        <v>381</v>
      </c>
      <c r="J769" s="276">
        <f>ROUND(AL67,0)</f>
        <v>0</v>
      </c>
      <c r="K769" s="276">
        <f>ROUND(AL68,0)</f>
        <v>0</v>
      </c>
      <c r="L769" s="276">
        <f>ROUND(AL69,0)</f>
        <v>2406</v>
      </c>
      <c r="M769" s="276">
        <f>ROUND(AL70,0)</f>
        <v>0</v>
      </c>
      <c r="N769" s="276">
        <f>ROUND(AL75,0)</f>
        <v>1609822</v>
      </c>
      <c r="O769" s="276">
        <f>ROUND(AL73,0)</f>
        <v>355816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177429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191*2017*7330*A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191*2017*7340*A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191*2017*7350*A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191*2017*7380*A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191*2017*7390*A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191*2017*7400*A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191*2017*7410*A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191*2017*7420*A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191*2017*7430*A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191*2017*7490*A</v>
      </c>
      <c r="B779" s="276"/>
      <c r="C779" s="278">
        <f>ROUND(AV60,2)</f>
        <v>2.33</v>
      </c>
      <c r="D779" s="276">
        <f>ROUND(AV61,0)</f>
        <v>166278</v>
      </c>
      <c r="E779" s="276">
        <f>ROUND(AV62,0)</f>
        <v>16135</v>
      </c>
      <c r="F779" s="276">
        <f>ROUND(AV63,0)</f>
        <v>0</v>
      </c>
      <c r="G779" s="276">
        <f>ROUND(AV64,0)</f>
        <v>-462</v>
      </c>
      <c r="H779" s="276">
        <f>ROUND(AV65,0)</f>
        <v>0</v>
      </c>
      <c r="I779" s="276">
        <f>ROUND(AV66,0)</f>
        <v>75</v>
      </c>
      <c r="J779" s="276">
        <f>ROUND(AV67,0)</f>
        <v>0</v>
      </c>
      <c r="K779" s="276">
        <f>ROUND(AV68,0)</f>
        <v>0</v>
      </c>
      <c r="L779" s="276">
        <f>ROUND(AV69,0)</f>
        <v>1087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92348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191*2017*8200*A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4380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191*2017*8310*A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31</v>
      </c>
      <c r="J781" s="276">
        <f>ROUND(AX67,0)</f>
        <v>0</v>
      </c>
      <c r="K781" s="276">
        <f>ROUND(AX68,0)</f>
        <v>130865</v>
      </c>
      <c r="L781" s="276">
        <f>ROUND(AX69,0)</f>
        <v>22757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191*2017*8320*A</v>
      </c>
      <c r="B782" s="276">
        <f>ROUND(AY59,0)</f>
        <v>71101</v>
      </c>
      <c r="C782" s="278">
        <f>ROUND(AY60,2)</f>
        <v>28.5</v>
      </c>
      <c r="D782" s="276">
        <f>ROUND(AY61,0)</f>
        <v>1206521</v>
      </c>
      <c r="E782" s="276">
        <f>ROUND(AY62,0)</f>
        <v>117077</v>
      </c>
      <c r="F782" s="276">
        <f>ROUND(AY63,0)</f>
        <v>0</v>
      </c>
      <c r="G782" s="276">
        <f>ROUND(AY64,0)</f>
        <v>652949</v>
      </c>
      <c r="H782" s="276">
        <f>ROUND(AY65,0)</f>
        <v>392</v>
      </c>
      <c r="I782" s="276">
        <f>ROUND(AY66,0)</f>
        <v>-239233</v>
      </c>
      <c r="J782" s="276">
        <f>ROUND(AY67,0)</f>
        <v>175856</v>
      </c>
      <c r="K782" s="276">
        <f>ROUND(AY68,0)</f>
        <v>3578</v>
      </c>
      <c r="L782" s="276">
        <f>ROUND(AY69,0)</f>
        <v>34100</v>
      </c>
      <c r="M782" s="276">
        <f>ROUND(AY70,0)</f>
        <v>526085</v>
      </c>
      <c r="N782" s="276"/>
      <c r="O782" s="276"/>
      <c r="P782" s="276">
        <f>IF(AY76&gt;0,ROUND(AY76,0),0)</f>
        <v>3826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191*2017*8330*A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72671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191*2017*8350*A</v>
      </c>
      <c r="B784" s="276">
        <f>ROUND(BA59,0)</f>
        <v>0</v>
      </c>
      <c r="C784" s="278">
        <f>ROUND(BA60,2)</f>
        <v>1.56</v>
      </c>
      <c r="D784" s="276">
        <f>ROUND(BA61,0)</f>
        <v>63649</v>
      </c>
      <c r="E784" s="276">
        <f>ROUND(BA62,0)</f>
        <v>6176</v>
      </c>
      <c r="F784" s="276">
        <f>ROUND(BA63,0)</f>
        <v>0</v>
      </c>
      <c r="G784" s="276">
        <f>ROUND(BA64,0)</f>
        <v>3</v>
      </c>
      <c r="H784" s="276">
        <f>ROUND(BA65,0)</f>
        <v>68</v>
      </c>
      <c r="I784" s="276">
        <f>ROUND(BA66,0)</f>
        <v>6708</v>
      </c>
      <c r="J784" s="276">
        <f>ROUND(BA67,0)</f>
        <v>10825</v>
      </c>
      <c r="K784" s="276">
        <f>ROUND(BA68,0)</f>
        <v>0</v>
      </c>
      <c r="L784" s="276">
        <f>ROUND(BA69,0)</f>
        <v>5033</v>
      </c>
      <c r="M784" s="276">
        <f>ROUND(BA70,0)</f>
        <v>31947</v>
      </c>
      <c r="N784" s="276"/>
      <c r="O784" s="276"/>
      <c r="P784" s="276">
        <f>IF(BA76&gt;0,ROUND(BA76,0),0)</f>
        <v>235</v>
      </c>
      <c r="Q784" s="276">
        <f>IF(BA77&gt;0,ROUND(BA77,0),0)</f>
        <v>0</v>
      </c>
      <c r="R784" s="276">
        <f>IF(BA78&gt;0,ROUND(BA78,0),0)</f>
        <v>155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191*2017*8360*A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656</v>
      </c>
      <c r="I785" s="276">
        <f>ROUND(BB66,0)</f>
        <v>37876</v>
      </c>
      <c r="J785" s="276">
        <f>ROUND(BB67,0)</f>
        <v>24344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530</v>
      </c>
      <c r="Q785" s="276">
        <f>IF(BB77&gt;0,ROUND(BB77,0),0)</f>
        <v>0</v>
      </c>
      <c r="R785" s="276">
        <f>IF(BB78&gt;0,ROUND(BB78,0),0)</f>
        <v>348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191*2017*8370*A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191*2017*8420*A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-111</v>
      </c>
      <c r="H787" s="276">
        <f>ROUND(BD65,0)</f>
        <v>0</v>
      </c>
      <c r="I787" s="276">
        <f>ROUND(BD66,0)</f>
        <v>76302</v>
      </c>
      <c r="J787" s="276">
        <f>ROUND(BD67,0)</f>
        <v>131686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2865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191*2017*8430*A</v>
      </c>
      <c r="B788" s="276">
        <f>ROUND(BE59,0)</f>
        <v>98164</v>
      </c>
      <c r="C788" s="278">
        <f>ROUND(BE60,2)</f>
        <v>17.45</v>
      </c>
      <c r="D788" s="276">
        <f>ROUND(BE61,0)</f>
        <v>1119418</v>
      </c>
      <c r="E788" s="276">
        <f>ROUND(BE62,0)</f>
        <v>108625</v>
      </c>
      <c r="F788" s="276">
        <f>ROUND(BE63,0)</f>
        <v>59142</v>
      </c>
      <c r="G788" s="276">
        <f>ROUND(BE64,0)</f>
        <v>422868</v>
      </c>
      <c r="H788" s="276">
        <f>ROUND(BE65,0)</f>
        <v>911238</v>
      </c>
      <c r="I788" s="276">
        <f>ROUND(BE66,0)</f>
        <v>3819032</v>
      </c>
      <c r="J788" s="276">
        <f>ROUND(BE67,0)</f>
        <v>488704</v>
      </c>
      <c r="K788" s="276">
        <f>ROUND(BE68,0)</f>
        <v>48510</v>
      </c>
      <c r="L788" s="276">
        <f>ROUND(BE69,0)</f>
        <v>913074</v>
      </c>
      <c r="M788" s="276">
        <f>ROUND(BE70,0)</f>
        <v>67430</v>
      </c>
      <c r="N788" s="276"/>
      <c r="O788" s="276"/>
      <c r="P788" s="276">
        <f>IF(BE76&gt;0,ROUND(BE76,0),0)</f>
        <v>10632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191*2017*8460*A</v>
      </c>
      <c r="B789" s="276"/>
      <c r="C789" s="278">
        <f>ROUND(BF60,2)</f>
        <v>31</v>
      </c>
      <c r="D789" s="276">
        <f>ROUND(BF61,0)</f>
        <v>1179055</v>
      </c>
      <c r="E789" s="276">
        <f>ROUND(BF62,0)</f>
        <v>114412</v>
      </c>
      <c r="F789" s="276">
        <f>ROUND(BF63,0)</f>
        <v>0</v>
      </c>
      <c r="G789" s="276">
        <f>ROUND(BF64,0)</f>
        <v>191147</v>
      </c>
      <c r="H789" s="276">
        <f>ROUND(BF65,0)</f>
        <v>4323</v>
      </c>
      <c r="I789" s="276">
        <f>ROUND(BF66,0)</f>
        <v>362403</v>
      </c>
      <c r="J789" s="276">
        <f>ROUND(BF67,0)</f>
        <v>63875</v>
      </c>
      <c r="K789" s="276">
        <f>ROUND(BF68,0)</f>
        <v>16679</v>
      </c>
      <c r="L789" s="276">
        <f>ROUND(BF69,0)</f>
        <v>77871</v>
      </c>
      <c r="M789" s="276">
        <f>ROUND(BF70,0)</f>
        <v>83720</v>
      </c>
      <c r="N789" s="276"/>
      <c r="O789" s="276"/>
      <c r="P789" s="276">
        <f>IF(BF76&gt;0,ROUND(BF76,0),0)</f>
        <v>1390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191*2017*8470*A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2963</v>
      </c>
      <c r="K790" s="276">
        <f>ROUND(BG68,0)</f>
        <v>0</v>
      </c>
      <c r="L790" s="276">
        <f>ROUND(BG69,0)</f>
        <v>2056</v>
      </c>
      <c r="M790" s="276">
        <f>ROUND(BG70,0)</f>
        <v>0</v>
      </c>
      <c r="N790" s="276"/>
      <c r="O790" s="276"/>
      <c r="P790" s="276">
        <f>IF(BG76&gt;0,ROUND(BG76,0),0)</f>
        <v>64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191*2017*8480*A</v>
      </c>
      <c r="B791" s="276"/>
      <c r="C791" s="278">
        <f>ROUND(BH60,2)</f>
        <v>0.41</v>
      </c>
      <c r="D791" s="276">
        <f>ROUND(BH61,0)</f>
        <v>39074</v>
      </c>
      <c r="E791" s="276">
        <f>ROUND(BH62,0)</f>
        <v>3792</v>
      </c>
      <c r="F791" s="276">
        <f>ROUND(BH63,0)</f>
        <v>0</v>
      </c>
      <c r="G791" s="276">
        <f>ROUND(BH64,0)</f>
        <v>8</v>
      </c>
      <c r="H791" s="276">
        <f>ROUND(BH65,0)</f>
        <v>103</v>
      </c>
      <c r="I791" s="276">
        <f>ROUND(BH66,0)</f>
        <v>1135</v>
      </c>
      <c r="J791" s="276">
        <f>ROUND(BH67,0)</f>
        <v>18232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397</v>
      </c>
      <c r="Q791" s="276">
        <f>IF(BH77&gt;0,ROUND(BH77,0),0)</f>
        <v>0</v>
      </c>
      <c r="R791" s="276">
        <f>IF(BH78&gt;0,ROUND(BH78,0),0)</f>
        <v>261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191*2017*8490*A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191*2017*8510*A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-4250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191*2017*8530*A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4393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96</v>
      </c>
      <c r="Q794" s="276">
        <f>IF(BK77&gt;0,ROUND(BK77,0),0)</f>
        <v>0</v>
      </c>
      <c r="R794" s="276">
        <f>IF(BK78&gt;0,ROUND(BK78,0),0)</f>
        <v>63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191*2017*8560*A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86062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1872</v>
      </c>
      <c r="Q795" s="276">
        <f>IF(BL77&gt;0,ROUND(BL77,0),0)</f>
        <v>0</v>
      </c>
      <c r="R795" s="276">
        <f>IF(BL78&gt;0,ROUND(BL78,0),0)</f>
        <v>1230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191*2017*8590*A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191*2017*8610*A</v>
      </c>
      <c r="B797" s="276"/>
      <c r="C797" s="278">
        <f>ROUND(BN60,2)</f>
        <v>8.8000000000000007</v>
      </c>
      <c r="D797" s="276">
        <f>ROUND(BN61,0)</f>
        <v>1238330</v>
      </c>
      <c r="E797" s="276">
        <f>ROUND(BN62,0)</f>
        <v>120164</v>
      </c>
      <c r="F797" s="276">
        <f>ROUND(BN63,0)</f>
        <v>-484259</v>
      </c>
      <c r="G797" s="276">
        <f>ROUND(BN64,0)</f>
        <v>10484</v>
      </c>
      <c r="H797" s="276">
        <f>ROUND(BN65,0)</f>
        <v>927</v>
      </c>
      <c r="I797" s="276">
        <f>ROUND(BN66,0)</f>
        <v>263000</v>
      </c>
      <c r="J797" s="276">
        <f>ROUND(BN67,0)</f>
        <v>95428</v>
      </c>
      <c r="K797" s="276">
        <f>ROUND(BN68,0)</f>
        <v>9643</v>
      </c>
      <c r="L797" s="276">
        <f>ROUND(BN69,0)</f>
        <v>170367</v>
      </c>
      <c r="M797" s="276">
        <f>ROUND(BN70,0)</f>
        <v>120562</v>
      </c>
      <c r="N797" s="276"/>
      <c r="O797" s="276"/>
      <c r="P797" s="276">
        <f>IF(BN76&gt;0,ROUND(BN76,0),0)</f>
        <v>2076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191*2017*8620*A</v>
      </c>
      <c r="B798" s="276"/>
      <c r="C798" s="278">
        <f>ROUND(BO60,2)</f>
        <v>1.0900000000000001</v>
      </c>
      <c r="D798" s="276">
        <f>ROUND(BO61,0)</f>
        <v>78382</v>
      </c>
      <c r="E798" s="276">
        <f>ROUND(BO62,0)</f>
        <v>7606</v>
      </c>
      <c r="F798" s="276">
        <f>ROUND(BO63,0)</f>
        <v>0</v>
      </c>
      <c r="G798" s="276">
        <f>ROUND(BO64,0)</f>
        <v>73</v>
      </c>
      <c r="H798" s="276">
        <f>ROUND(BO65,0)</f>
        <v>112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191*2017*8630*A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191*2017*8640*A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191*2017*8650*A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191*2017*8660*A</v>
      </c>
      <c r="B802" s="276"/>
      <c r="C802" s="278">
        <f>ROUND(BS60,2)</f>
        <v>2.2000000000000002</v>
      </c>
      <c r="D802" s="276">
        <f>ROUND(BS61,0)</f>
        <v>150076</v>
      </c>
      <c r="E802" s="276">
        <f>ROUND(BS62,0)</f>
        <v>14563</v>
      </c>
      <c r="F802" s="276">
        <f>ROUND(BS63,0)</f>
        <v>0</v>
      </c>
      <c r="G802" s="276">
        <f>ROUND(BS64,0)</f>
        <v>2163</v>
      </c>
      <c r="H802" s="276">
        <f>ROUND(BS65,0)</f>
        <v>1177</v>
      </c>
      <c r="I802" s="276">
        <f>ROUND(BS66,0)</f>
        <v>14692</v>
      </c>
      <c r="J802" s="276">
        <f>ROUND(BS67,0)</f>
        <v>24923</v>
      </c>
      <c r="K802" s="276">
        <f>ROUND(BS68,0)</f>
        <v>21675</v>
      </c>
      <c r="L802" s="276">
        <f>ROUND(BS69,0)</f>
        <v>10894</v>
      </c>
      <c r="M802" s="276">
        <f>ROUND(BS70,0)</f>
        <v>18851</v>
      </c>
      <c r="N802" s="276"/>
      <c r="O802" s="276"/>
      <c r="P802" s="276">
        <f>IF(BS76&gt;0,ROUND(BS76,0),0)</f>
        <v>542</v>
      </c>
      <c r="Q802" s="276">
        <f>IF(BS77&gt;0,ROUND(BS77,0),0)</f>
        <v>0</v>
      </c>
      <c r="R802" s="276">
        <f>IF(BS78&gt;0,ROUND(BS78,0),0)</f>
        <v>356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191*2017*8670*A</v>
      </c>
      <c r="B803" s="276"/>
      <c r="C803" s="278">
        <f>ROUND(BT60,2)</f>
        <v>1.58</v>
      </c>
      <c r="D803" s="276">
        <f>ROUND(BT61,0)</f>
        <v>143451</v>
      </c>
      <c r="E803" s="276">
        <f>ROUND(BT62,0)</f>
        <v>13920</v>
      </c>
      <c r="F803" s="276">
        <f>ROUND(BT63,0)</f>
        <v>0</v>
      </c>
      <c r="G803" s="276">
        <f>ROUND(BT64,0)</f>
        <v>15306</v>
      </c>
      <c r="H803" s="276">
        <f>ROUND(BT65,0)</f>
        <v>290</v>
      </c>
      <c r="I803" s="276">
        <f>ROUND(BT66,0)</f>
        <v>422</v>
      </c>
      <c r="J803" s="276">
        <f>ROUND(BT67,0)</f>
        <v>28416</v>
      </c>
      <c r="K803" s="276">
        <f>ROUND(BT68,0)</f>
        <v>0</v>
      </c>
      <c r="L803" s="276">
        <f>ROUND(BT69,0)</f>
        <v>412</v>
      </c>
      <c r="M803" s="276">
        <f>ROUND(BT70,0)</f>
        <v>0</v>
      </c>
      <c r="N803" s="276"/>
      <c r="O803" s="276"/>
      <c r="P803" s="276">
        <f>IF(BT76&gt;0,ROUND(BT76,0),0)</f>
        <v>618</v>
      </c>
      <c r="Q803" s="276">
        <f>IF(BT77&gt;0,ROUND(BT77,0),0)</f>
        <v>0</v>
      </c>
      <c r="R803" s="276">
        <f>IF(BT78&gt;0,ROUND(BT78,0),0)</f>
        <v>406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191*2017*8680*A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191*2017*8690*A</v>
      </c>
      <c r="B805" s="276"/>
      <c r="C805" s="278">
        <f>ROUND(BV60,2)</f>
        <v>1.78</v>
      </c>
      <c r="D805" s="276">
        <f>ROUND(BV61,0)</f>
        <v>106781</v>
      </c>
      <c r="E805" s="276">
        <f>ROUND(BV62,0)</f>
        <v>10362</v>
      </c>
      <c r="F805" s="276">
        <f>ROUND(BV63,0)</f>
        <v>0</v>
      </c>
      <c r="G805" s="276">
        <f>ROUND(BV64,0)</f>
        <v>387</v>
      </c>
      <c r="H805" s="276">
        <f>ROUND(BV65,0)</f>
        <v>0</v>
      </c>
      <c r="I805" s="276">
        <f>ROUND(BV66,0)</f>
        <v>6853</v>
      </c>
      <c r="J805" s="276">
        <f>ROUND(BV67,0)</f>
        <v>10804</v>
      </c>
      <c r="K805" s="276">
        <f>ROUND(BV68,0)</f>
        <v>0</v>
      </c>
      <c r="L805" s="276">
        <f>ROUND(BV69,0)</f>
        <v>90</v>
      </c>
      <c r="M805" s="276">
        <f>ROUND(BV70,0)</f>
        <v>0</v>
      </c>
      <c r="N805" s="276"/>
      <c r="O805" s="276"/>
      <c r="P805" s="276">
        <f>IF(BV76&gt;0,ROUND(BV76,0),0)</f>
        <v>235</v>
      </c>
      <c r="Q805" s="276">
        <f>IF(BV77&gt;0,ROUND(BV77,0),0)</f>
        <v>0</v>
      </c>
      <c r="R805" s="276">
        <f>IF(BV78&gt;0,ROUND(BV78,0),0)</f>
        <v>154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191*2017*8700*A</v>
      </c>
      <c r="B806" s="276"/>
      <c r="C806" s="278">
        <f>ROUND(BW60,2)</f>
        <v>6.04</v>
      </c>
      <c r="D806" s="276">
        <f>ROUND(BW61,0)</f>
        <v>485240</v>
      </c>
      <c r="E806" s="276">
        <f>ROUND(BW62,0)</f>
        <v>47086</v>
      </c>
      <c r="F806" s="276">
        <f>ROUND(BW63,0)</f>
        <v>9300</v>
      </c>
      <c r="G806" s="276">
        <f>ROUND(BW64,0)</f>
        <v>65453</v>
      </c>
      <c r="H806" s="276">
        <f>ROUND(BW65,0)</f>
        <v>26667</v>
      </c>
      <c r="I806" s="276">
        <f>ROUND(BW66,0)</f>
        <v>178514</v>
      </c>
      <c r="J806" s="276">
        <f>ROUND(BW67,0)</f>
        <v>46977</v>
      </c>
      <c r="K806" s="276">
        <f>ROUND(BW68,0)</f>
        <v>416811</v>
      </c>
      <c r="L806" s="276">
        <f>ROUND(BW69,0)</f>
        <v>20699</v>
      </c>
      <c r="M806" s="276">
        <f>ROUND(BW70,0)</f>
        <v>14100</v>
      </c>
      <c r="N806" s="276"/>
      <c r="O806" s="276"/>
      <c r="P806" s="276">
        <f>IF(BW76&gt;0,ROUND(BW76,0),0)</f>
        <v>1022</v>
      </c>
      <c r="Q806" s="276">
        <f>IF(BW77&gt;0,ROUND(BW77,0),0)</f>
        <v>0</v>
      </c>
      <c r="R806" s="276">
        <f>IF(BW78&gt;0,ROUND(BW78,0),0)</f>
        <v>671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191*2017*8710*A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191*2017*8720*A</v>
      </c>
      <c r="B808" s="276"/>
      <c r="C808" s="278">
        <f>ROUND(BY60,2)</f>
        <v>39.82</v>
      </c>
      <c r="D808" s="276">
        <f>ROUND(BY61,0)</f>
        <v>3829959</v>
      </c>
      <c r="E808" s="276">
        <f>ROUND(BY62,0)</f>
        <v>371649</v>
      </c>
      <c r="F808" s="276">
        <f>ROUND(BY63,0)</f>
        <v>0</v>
      </c>
      <c r="G808" s="276">
        <f>ROUND(BY64,0)</f>
        <v>11619</v>
      </c>
      <c r="H808" s="276">
        <f>ROUND(BY65,0)</f>
        <v>704</v>
      </c>
      <c r="I808" s="276">
        <f>ROUND(BY66,0)</f>
        <v>452252</v>
      </c>
      <c r="J808" s="276">
        <f>ROUND(BY67,0)</f>
        <v>104643</v>
      </c>
      <c r="K808" s="276">
        <f>ROUND(BY68,0)</f>
        <v>5949</v>
      </c>
      <c r="L808" s="276">
        <f>ROUND(BY69,0)</f>
        <v>89850</v>
      </c>
      <c r="M808" s="276">
        <f>ROUND(BY70,0)</f>
        <v>0</v>
      </c>
      <c r="N808" s="276"/>
      <c r="O808" s="276"/>
      <c r="P808" s="276">
        <f>IF(BY76&gt;0,ROUND(BY76,0),0)</f>
        <v>2277</v>
      </c>
      <c r="Q808" s="276">
        <f>IF(BY77&gt;0,ROUND(BY77,0),0)</f>
        <v>0</v>
      </c>
      <c r="R808" s="276">
        <f>IF(BY78&gt;0,ROUND(BY78,0),0)</f>
        <v>1496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191*2017*8730*A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191*2017*8740*A</v>
      </c>
      <c r="B810" s="276"/>
      <c r="C810" s="278">
        <f>ROUND(CA60,2)</f>
        <v>2.69</v>
      </c>
      <c r="D810" s="276">
        <f>ROUND(CA61,0)</f>
        <v>207353</v>
      </c>
      <c r="E810" s="276">
        <f>ROUND(CA62,0)</f>
        <v>20121</v>
      </c>
      <c r="F810" s="276">
        <f>ROUND(CA63,0)</f>
        <v>0</v>
      </c>
      <c r="G810" s="276">
        <f>ROUND(CA64,0)</f>
        <v>143</v>
      </c>
      <c r="H810" s="276">
        <f>ROUND(CA65,0)</f>
        <v>0</v>
      </c>
      <c r="I810" s="276">
        <f>ROUND(CA66,0)</f>
        <v>85</v>
      </c>
      <c r="J810" s="276">
        <f>ROUND(CA67,0)</f>
        <v>0</v>
      </c>
      <c r="K810" s="276">
        <f>ROUND(CA68,0)</f>
        <v>5909</v>
      </c>
      <c r="L810" s="276">
        <f>ROUND(CA69,0)</f>
        <v>9358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191*2017*8770*A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191*2017*8790*A</v>
      </c>
      <c r="B812" s="276"/>
      <c r="C812" s="278">
        <f>ROUND(CC60,2)</f>
        <v>9.7799999999999994</v>
      </c>
      <c r="D812" s="276">
        <f>ROUND(CC61,0)</f>
        <v>864383</v>
      </c>
      <c r="E812" s="276">
        <f>ROUND(CC62,0)</f>
        <v>83877</v>
      </c>
      <c r="F812" s="276">
        <f>ROUND(CC63,0)</f>
        <v>73477</v>
      </c>
      <c r="G812" s="276">
        <f>ROUND(CC64,0)</f>
        <v>1157615</v>
      </c>
      <c r="H812" s="276">
        <f>ROUND(CC65,0)</f>
        <v>1779</v>
      </c>
      <c r="I812" s="276">
        <f>ROUND(CC66,0)</f>
        <v>189667</v>
      </c>
      <c r="J812" s="276">
        <f>ROUND(CC67,0)</f>
        <v>49504</v>
      </c>
      <c r="K812" s="276">
        <f>ROUND(CC68,0)</f>
        <v>24977</v>
      </c>
      <c r="L812" s="276">
        <f>ROUND(CC69,0)</f>
        <v>51610751</v>
      </c>
      <c r="M812" s="276">
        <f>ROUND(CC70,0)</f>
        <v>1037381</v>
      </c>
      <c r="N812" s="276"/>
      <c r="O812" s="276"/>
      <c r="P812" s="276">
        <f>IF(CC76&gt;0,ROUND(CC76,0),0)</f>
        <v>1077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191*2017*9000*A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4508921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631.93000000000018</v>
      </c>
      <c r="D815" s="277">
        <f t="shared" si="22"/>
        <v>51778596</v>
      </c>
      <c r="E815" s="277">
        <f t="shared" si="22"/>
        <v>5024451</v>
      </c>
      <c r="F815" s="277">
        <f t="shared" si="22"/>
        <v>953631</v>
      </c>
      <c r="G815" s="277">
        <f t="shared" si="22"/>
        <v>34709243</v>
      </c>
      <c r="H815" s="277">
        <f t="shared" si="22"/>
        <v>975752</v>
      </c>
      <c r="I815" s="277">
        <f t="shared" si="22"/>
        <v>8564358</v>
      </c>
      <c r="J815" s="277">
        <f t="shared" si="22"/>
        <v>4512224</v>
      </c>
      <c r="K815" s="277">
        <f t="shared" si="22"/>
        <v>3105583</v>
      </c>
      <c r="L815" s="277">
        <f>SUM(L734:L813)+SUM(U734:U813)</f>
        <v>58122582</v>
      </c>
      <c r="M815" s="277">
        <f>SUM(M734:M813)+SUM(V734:V813)</f>
        <v>3815165</v>
      </c>
      <c r="N815" s="277">
        <f t="shared" ref="N815:Y815" si="23">SUM(N734:N813)</f>
        <v>667791284</v>
      </c>
      <c r="O815" s="277">
        <f t="shared" si="23"/>
        <v>211720600</v>
      </c>
      <c r="P815" s="277">
        <f t="shared" si="23"/>
        <v>98166</v>
      </c>
      <c r="Q815" s="277">
        <f t="shared" si="23"/>
        <v>71101</v>
      </c>
      <c r="R815" s="277">
        <f t="shared" si="23"/>
        <v>50082</v>
      </c>
      <c r="S815" s="277">
        <f t="shared" si="23"/>
        <v>852557</v>
      </c>
      <c r="T815" s="281">
        <f t="shared" si="23"/>
        <v>187</v>
      </c>
      <c r="U815" s="277">
        <f t="shared" si="23"/>
        <v>4508921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77604132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631.93000000000006</v>
      </c>
      <c r="D816" s="277">
        <f>CE61</f>
        <v>51778595.299999982</v>
      </c>
      <c r="E816" s="277">
        <f>CE62</f>
        <v>5024451</v>
      </c>
      <c r="F816" s="277">
        <f>CE63</f>
        <v>953629.45</v>
      </c>
      <c r="G816" s="277">
        <f>CE64</f>
        <v>34709239.829999998</v>
      </c>
      <c r="H816" s="280">
        <f>CE65</f>
        <v>975753.68</v>
      </c>
      <c r="I816" s="280">
        <f>CE66</f>
        <v>8564358.2600000016</v>
      </c>
      <c r="J816" s="280">
        <f>CE67</f>
        <v>4512224</v>
      </c>
      <c r="K816" s="280">
        <f>CE68</f>
        <v>3105581.4400000004</v>
      </c>
      <c r="L816" s="280">
        <f>CE69</f>
        <v>58122582.567795023</v>
      </c>
      <c r="M816" s="280">
        <f>CE70</f>
        <v>3815165.1399999997</v>
      </c>
      <c r="N816" s="277">
        <f>CE75</f>
        <v>667791284.4000001</v>
      </c>
      <c r="O816" s="277">
        <f>CE73</f>
        <v>211720598.32999992</v>
      </c>
      <c r="P816" s="277">
        <f>CE76</f>
        <v>98164.369999999981</v>
      </c>
      <c r="Q816" s="277">
        <f>CE77</f>
        <v>71101</v>
      </c>
      <c r="R816" s="277">
        <f>CE78</f>
        <v>50081.192143031156</v>
      </c>
      <c r="S816" s="277">
        <f>CE79</f>
        <v>852557</v>
      </c>
      <c r="T816" s="281">
        <f>CE80</f>
        <v>187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77604132.587795019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51778595.29999996</v>
      </c>
      <c r="E817" s="180">
        <f>C379</f>
        <v>5024451.0599999996</v>
      </c>
      <c r="F817" s="180">
        <f>C380</f>
        <v>953629.45000000007</v>
      </c>
      <c r="G817" s="240">
        <f>C381</f>
        <v>34709239.830000013</v>
      </c>
      <c r="H817" s="240">
        <f>C382</f>
        <v>975753.68000000028</v>
      </c>
      <c r="I817" s="240">
        <f>C383</f>
        <v>8564358.2599999998</v>
      </c>
      <c r="J817" s="240">
        <f>C384</f>
        <v>4512225.6900000004</v>
      </c>
      <c r="K817" s="240">
        <f>C385</f>
        <v>3105581.4400000004</v>
      </c>
      <c r="L817" s="240">
        <f>C386+C387+C388+C389</f>
        <v>58122582.567795269</v>
      </c>
      <c r="M817" s="240">
        <f>C370</f>
        <v>3815165.1399999992</v>
      </c>
      <c r="N817" s="180">
        <f>D361</f>
        <v>667791284.39999986</v>
      </c>
      <c r="O817" s="180">
        <f>C359</f>
        <v>211720598.33000004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O10" sqref="O1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Centralia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914 S. Scheuber Road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914 S. Scheuber Road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Centralia, WA 98531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H-191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Centralia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Joanne Schwartz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360-736-2803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360-330-8614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4564</v>
      </c>
      <c r="G23" s="21">
        <f>data!D111</f>
        <v>18252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662</v>
      </c>
      <c r="G26" s="13">
        <f>data!D114</f>
        <v>1093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58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101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Centralia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2502</v>
      </c>
      <c r="C7" s="48">
        <f>data!B139</f>
        <v>11413</v>
      </c>
      <c r="D7" s="48">
        <f>data!B140</f>
        <v>142504.47362874128</v>
      </c>
      <c r="E7" s="48">
        <f>data!B141</f>
        <v>127879489.04999998</v>
      </c>
      <c r="F7" s="48">
        <f>data!B142</f>
        <v>255234554.28000006</v>
      </c>
      <c r="G7" s="48">
        <f>data!B141+data!B142</f>
        <v>383114043.33000004</v>
      </c>
    </row>
    <row r="8" spans="1:13" ht="20.100000000000001" customHeight="1" x14ac:dyDescent="0.25">
      <c r="A8" s="23" t="s">
        <v>297</v>
      </c>
      <c r="B8" s="48">
        <f>data!C138</f>
        <v>1244</v>
      </c>
      <c r="C8" s="48">
        <f>data!C139</f>
        <v>4306</v>
      </c>
      <c r="D8" s="48">
        <f>data!C140</f>
        <v>66058.963987391675</v>
      </c>
      <c r="E8" s="48">
        <f>data!C141</f>
        <v>47625101.230000004</v>
      </c>
      <c r="F8" s="48">
        <f>data!C142</f>
        <v>118315795.98999999</v>
      </c>
      <c r="G8" s="48">
        <f>data!C141+data!C142</f>
        <v>165940897.22</v>
      </c>
    </row>
    <row r="9" spans="1:13" ht="20.100000000000001" customHeight="1" x14ac:dyDescent="0.25">
      <c r="A9" s="23" t="s">
        <v>1058</v>
      </c>
      <c r="B9" s="48">
        <f>data!D138</f>
        <v>820</v>
      </c>
      <c r="C9" s="48">
        <f>data!D139</f>
        <v>2537</v>
      </c>
      <c r="D9" s="48">
        <f>data!D140</f>
        <v>89435.562383867131</v>
      </c>
      <c r="E9" s="48">
        <f>data!D141</f>
        <v>31178302.390000001</v>
      </c>
      <c r="F9" s="48">
        <f>data!D142</f>
        <v>160184766.97999996</v>
      </c>
      <c r="G9" s="48">
        <f>data!D141+data!D142</f>
        <v>191363069.36999995</v>
      </c>
    </row>
    <row r="10" spans="1:13" ht="20.100000000000001" customHeight="1" x14ac:dyDescent="0.25">
      <c r="A10" s="111" t="s">
        <v>203</v>
      </c>
      <c r="B10" s="48">
        <f>data!E138</f>
        <v>4566</v>
      </c>
      <c r="C10" s="48">
        <f>data!E139</f>
        <v>18256</v>
      </c>
      <c r="D10" s="48">
        <f>data!E140</f>
        <v>297999.00000000012</v>
      </c>
      <c r="E10" s="48">
        <f>data!E141</f>
        <v>206682892.66999996</v>
      </c>
      <c r="F10" s="48">
        <f>data!E142</f>
        <v>533735117.25</v>
      </c>
      <c r="G10" s="48">
        <f>data!E141+data!E142</f>
        <v>740418009.91999996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Centralia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3851413.0499999989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144079.01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-60066.11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1017897.94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189848.2699999999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5143172.1599999983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2517956.3400000003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715638.96999999986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3233595.31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4325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4325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40598.86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4169622.72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4210221.58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558644.82999999996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558644.82999999996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Centralia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1127060.06</v>
      </c>
      <c r="D7" s="21">
        <f>data!C195</f>
        <v>0</v>
      </c>
      <c r="E7" s="21">
        <f>data!D195</f>
        <v>0</v>
      </c>
      <c r="F7" s="21">
        <f>data!E195</f>
        <v>1127060.06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1145175.04</v>
      </c>
      <c r="D8" s="21">
        <f>data!C196</f>
        <v>0</v>
      </c>
      <c r="E8" s="21">
        <f>data!D196</f>
        <v>0</v>
      </c>
      <c r="F8" s="21">
        <f>data!E196</f>
        <v>1145175.04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47565455.079999998</v>
      </c>
      <c r="D9" s="21">
        <f>data!C197</f>
        <v>625351.55999999994</v>
      </c>
      <c r="E9" s="21">
        <f>data!D197</f>
        <v>14994991.229999997</v>
      </c>
      <c r="F9" s="21">
        <f>data!E197</f>
        <v>33195815.410000004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12449147.4</v>
      </c>
      <c r="D11" s="21">
        <f>data!C199</f>
        <v>4303.2999999999884</v>
      </c>
      <c r="E11" s="21">
        <f>data!D199</f>
        <v>0</v>
      </c>
      <c r="F11" s="21">
        <f>data!E199</f>
        <v>12453450.700000001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40603255.359999999</v>
      </c>
      <c r="D12" s="21">
        <f>data!C200</f>
        <v>752696.28999999992</v>
      </c>
      <c r="E12" s="21">
        <f>data!D200</f>
        <v>-3400</v>
      </c>
      <c r="F12" s="21">
        <f>data!E200</f>
        <v>41359351.649999999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465236</v>
      </c>
      <c r="D14" s="21">
        <f>data!C202</f>
        <v>0</v>
      </c>
      <c r="E14" s="21">
        <f>data!D202</f>
        <v>0</v>
      </c>
      <c r="F14" s="21">
        <f>data!E202</f>
        <v>465236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394215.65000000596</v>
      </c>
      <c r="D15" s="21">
        <f>data!C203</f>
        <v>328301.20000000065</v>
      </c>
      <c r="E15" s="21">
        <f>data!D203</f>
        <v>-265420.84999999998</v>
      </c>
      <c r="F15" s="21">
        <f>data!E203</f>
        <v>987937.70000000659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103749544.59</v>
      </c>
      <c r="D16" s="21">
        <f>data!C204</f>
        <v>1710652.3500000006</v>
      </c>
      <c r="E16" s="21">
        <f>data!D204</f>
        <v>14726170.379999997</v>
      </c>
      <c r="F16" s="21">
        <f>data!E204</f>
        <v>90734026.560000017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1443445</v>
      </c>
      <c r="D24" s="21">
        <f>data!C209</f>
        <v>47888.14</v>
      </c>
      <c r="E24" s="21">
        <f>data!D209</f>
        <v>0</v>
      </c>
      <c r="F24" s="21">
        <f>data!E209</f>
        <v>1491333.14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31773949</v>
      </c>
      <c r="D25" s="21">
        <f>data!C210</f>
        <v>1623160.24000001</v>
      </c>
      <c r="E25" s="21">
        <f>data!D210</f>
        <v>14991590.09</v>
      </c>
      <c r="F25" s="21">
        <f>data!E210</f>
        <v>18405519.15000001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10624649.51</v>
      </c>
      <c r="D27" s="21">
        <f>data!C212</f>
        <v>304663.40999999997</v>
      </c>
      <c r="E27" s="21">
        <f>data!D212</f>
        <v>0</v>
      </c>
      <c r="F27" s="21">
        <f>data!E212</f>
        <v>10929312.92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30709400.23</v>
      </c>
      <c r="D28" s="21">
        <f>data!C213</f>
        <v>2330411.1100000101</v>
      </c>
      <c r="E28" s="21">
        <f>data!D213</f>
        <v>0</v>
      </c>
      <c r="F28" s="21">
        <f>data!E213</f>
        <v>33039811.340000011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74551443.739999995</v>
      </c>
      <c r="D32" s="21">
        <f>data!C217</f>
        <v>4306122.9000000199</v>
      </c>
      <c r="E32" s="21">
        <f>data!D217</f>
        <v>14991590.09</v>
      </c>
      <c r="F32" s="21">
        <f>data!E217</f>
        <v>63865976.550000019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Centralia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2048295.45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305223898.35999995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139414839.31999999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3634815.12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13044626.329999998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64261151.500000007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3748222.4699999997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529327553.09999996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1604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2778355.35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11685385.129999999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14463740.479999999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545839589.02999997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Centralia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33804.619999999995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87497901.729999989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63834608.160000004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80313544.189999998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1797928.7400000002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53368.19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105861939.30999997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8884725.4399999995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8884725.4399999995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1127060.06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1145174.57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33195815.41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12453450.699999999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41359351.649999999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465236.47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987937.7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90734026.559999987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63865976.549999997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26868050.00999999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3312660.49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3312660.49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12463859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12463859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157391234.24999997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Centralia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3523118.1500000004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4303424.5500000007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1971972.29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9798514.9900000021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13021634.039999999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88385.06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13110019.1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13110019.1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134482700.16000023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134482700.16000023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157391234.25000024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Centralia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206682892.67000002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533735117.24999982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740418009.91999984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2048295.45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529327553.09999979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14463740.479999999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545839589.02999973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194578420.8900001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1881475.67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1881475.67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196459896.56000009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52876742.829999998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5143172.1599999983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2340204.02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37810478.489999942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987397.65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6794107.7699999986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4306124.0399999991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3233595.31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4325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4210221.58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558644.82999999996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57382628.772026516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175647642.45202646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20812254.107973635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-601758.16999999993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20210495.937973633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20210495.937973633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Centralia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1297</v>
      </c>
      <c r="D9" s="14">
        <f>data!D59</f>
        <v>0</v>
      </c>
      <c r="E9" s="14">
        <f>data!E59</f>
        <v>15520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15.690000000000001</v>
      </c>
      <c r="D10" s="26">
        <f>data!D60</f>
        <v>0</v>
      </c>
      <c r="E10" s="26">
        <f>data!E60</f>
        <v>120.55000000000001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1525653.7099999997</v>
      </c>
      <c r="D11" s="14">
        <f>data!D61</f>
        <v>0</v>
      </c>
      <c r="E11" s="14">
        <f>data!E61</f>
        <v>10830295.760000002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148396</v>
      </c>
      <c r="D12" s="14">
        <f>data!D62</f>
        <v>0</v>
      </c>
      <c r="E12" s="14">
        <f>data!E62</f>
        <v>1053432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86203.47</v>
      </c>
      <c r="D14" s="14">
        <f>data!D64</f>
        <v>0</v>
      </c>
      <c r="E14" s="14">
        <f>data!E64</f>
        <v>764917.44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67.5</v>
      </c>
      <c r="D15" s="14">
        <f>data!D65</f>
        <v>0</v>
      </c>
      <c r="E15" s="14">
        <f>data!E65</f>
        <v>226.81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16059.48</v>
      </c>
      <c r="D16" s="14">
        <f>data!D66</f>
        <v>0</v>
      </c>
      <c r="E16" s="14">
        <f>data!E66</f>
        <v>125717.84999999999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112416</v>
      </c>
      <c r="D17" s="14">
        <f>data!D67</f>
        <v>0</v>
      </c>
      <c r="E17" s="14">
        <f>data!E67</f>
        <v>918810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1059.22</v>
      </c>
      <c r="D18" s="14">
        <f>data!D68</f>
        <v>0</v>
      </c>
      <c r="E18" s="14">
        <f>data!E68</f>
        <v>38612.25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13659.43</v>
      </c>
      <c r="D19" s="14">
        <f>data!D69</f>
        <v>0</v>
      </c>
      <c r="E19" s="14">
        <f>data!E69</f>
        <v>40655.22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1903514.8099999996</v>
      </c>
      <c r="D21" s="14">
        <f>data!D71</f>
        <v>0</v>
      </c>
      <c r="E21" s="14">
        <f>data!E71</f>
        <v>13772667.330000002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2442300</v>
      </c>
      <c r="D23" s="48">
        <f>+data!M669</f>
        <v>0</v>
      </c>
      <c r="E23" s="48">
        <f>+data!M670</f>
        <v>19428887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8115841.2599999998</v>
      </c>
      <c r="D24" s="14">
        <f>data!D73</f>
        <v>0</v>
      </c>
      <c r="E24" s="14">
        <f>data!E73</f>
        <v>60414135.210000008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215742.28</v>
      </c>
      <c r="D25" s="14">
        <f>data!D74</f>
        <v>0</v>
      </c>
      <c r="E25" s="14">
        <f>data!E74</f>
        <v>17000120.600000001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8331583.54</v>
      </c>
      <c r="D26" s="14">
        <f>data!D75</f>
        <v>0</v>
      </c>
      <c r="E26" s="14">
        <f>data!E75</f>
        <v>77414255.810000002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2562.6799999999998</v>
      </c>
      <c r="D28" s="14">
        <f>data!D76</f>
        <v>0</v>
      </c>
      <c r="E28" s="14">
        <f>data!E76</f>
        <v>20945.620000000006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7043.8576395511127</v>
      </c>
      <c r="D29" s="14">
        <f>data!D77</f>
        <v>0</v>
      </c>
      <c r="E29" s="14">
        <f>data!E77</f>
        <v>65449.142360448881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1664.4988187628569</v>
      </c>
      <c r="D30" s="14">
        <f>data!D78</f>
        <v>0</v>
      </c>
      <c r="E30" s="14">
        <f>data!E78</f>
        <v>13604.492074022384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81069.901347904393</v>
      </c>
      <c r="D31" s="14">
        <f>data!D79</f>
        <v>0</v>
      </c>
      <c r="E31" s="14">
        <f>data!E79</f>
        <v>753274.09865209553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9.98</v>
      </c>
      <c r="D32" s="84">
        <f>data!D80</f>
        <v>0</v>
      </c>
      <c r="E32" s="84">
        <f>data!E80</f>
        <v>81.289999999999992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Centralia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1093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662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28.250000000000004</v>
      </c>
      <c r="I42" s="26">
        <f>data!P60</f>
        <v>37.529999999999994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1525.91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2935278.8899999997</v>
      </c>
      <c r="I43" s="14">
        <f>data!P61</f>
        <v>3696327.67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148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285506</v>
      </c>
      <c r="I44" s="14">
        <f>data!P62</f>
        <v>359531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317386.04000000004</v>
      </c>
      <c r="I46" s="14">
        <f>data!P64</f>
        <v>735841.8899999999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2702.64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1101.3600000000001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35577.51</v>
      </c>
      <c r="I48" s="14">
        <f>data!P66</f>
        <v>26166.800000000003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259707</v>
      </c>
      <c r="I49" s="14">
        <f>data!P67</f>
        <v>396519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17180.62</v>
      </c>
      <c r="I51" s="14">
        <f>data!P69</f>
        <v>33755.729999999996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-50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2775.2700000000004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3850636.0599999996</v>
      </c>
      <c r="I53" s="14">
        <f>data!P71</f>
        <v>5250794.7299999995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1999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4346979</v>
      </c>
      <c r="I55" s="48">
        <f>+data!M681</f>
        <v>6085474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15677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12400290.609999999</v>
      </c>
      <c r="I56" s="14">
        <f>data!P73</f>
        <v>14198002.850000001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1695580.62</v>
      </c>
      <c r="I57" s="14">
        <f>data!P74</f>
        <v>34347903.129999995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15677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14095871.23</v>
      </c>
      <c r="I58" s="14">
        <f>data!P75</f>
        <v>48545905.979999997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5920.39</v>
      </c>
      <c r="I60" s="14">
        <f>data!P76</f>
        <v>9039.2299999999977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3845.381460664395</v>
      </c>
      <c r="I62" s="14">
        <f>data!P78</f>
        <v>5871.1144807489718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18.96</v>
      </c>
      <c r="I64" s="26">
        <f>data!P80</f>
        <v>19.14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Centralia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3.52</v>
      </c>
      <c r="D74" s="26">
        <f>data!R60</f>
        <v>0</v>
      </c>
      <c r="E74" s="26">
        <f>data!S60</f>
        <v>4.9899999999999993</v>
      </c>
      <c r="F74" s="26">
        <f>data!T60</f>
        <v>0</v>
      </c>
      <c r="G74" s="26">
        <f>data!U60</f>
        <v>38.579999999999991</v>
      </c>
      <c r="H74" s="26">
        <f>data!V60</f>
        <v>4.49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425863.08000000007</v>
      </c>
      <c r="D75" s="14">
        <f>data!R61</f>
        <v>4625</v>
      </c>
      <c r="E75" s="14">
        <f>data!S61</f>
        <v>251595.47999999998</v>
      </c>
      <c r="F75" s="14">
        <f>data!T61</f>
        <v>0</v>
      </c>
      <c r="G75" s="14">
        <f>data!U61</f>
        <v>2459619.4400000004</v>
      </c>
      <c r="H75" s="14">
        <f>data!V61</f>
        <v>319011.05000000005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41423</v>
      </c>
      <c r="D76" s="14">
        <f>data!R62</f>
        <v>450</v>
      </c>
      <c r="E76" s="14">
        <f>data!S62</f>
        <v>24472</v>
      </c>
      <c r="F76" s="14">
        <f>data!T62</f>
        <v>0</v>
      </c>
      <c r="G76" s="14">
        <f>data!U62</f>
        <v>239240</v>
      </c>
      <c r="H76" s="14">
        <f>data!V62</f>
        <v>31029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20326.46</v>
      </c>
      <c r="H77" s="14">
        <f>data!V63</f>
        <v>-2236.2200000000003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28368.55</v>
      </c>
      <c r="D78" s="14">
        <f>data!R64</f>
        <v>33174.61</v>
      </c>
      <c r="E78" s="14">
        <f>data!S64</f>
        <v>3554349.5500000012</v>
      </c>
      <c r="F78" s="14">
        <f>data!T64</f>
        <v>0</v>
      </c>
      <c r="G78" s="14">
        <f>data!U64</f>
        <v>2210200.86</v>
      </c>
      <c r="H78" s="14">
        <f>data!V64</f>
        <v>44780.15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417.09999999999991</v>
      </c>
      <c r="D79" s="14">
        <f>data!R65</f>
        <v>475.87</v>
      </c>
      <c r="E79" s="14">
        <f>data!S65</f>
        <v>67.5</v>
      </c>
      <c r="F79" s="14">
        <f>data!T65</f>
        <v>0</v>
      </c>
      <c r="G79" s="14">
        <f>data!U65</f>
        <v>1315.42</v>
      </c>
      <c r="H79" s="14">
        <f>data!V65</f>
        <v>293.52000000000004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9.0399999999999991</v>
      </c>
      <c r="E80" s="14">
        <f>data!S66</f>
        <v>96762.299999999988</v>
      </c>
      <c r="F80" s="14">
        <f>data!T66</f>
        <v>0</v>
      </c>
      <c r="G80" s="14">
        <f>data!U66</f>
        <v>-182523.31000000006</v>
      </c>
      <c r="H80" s="14">
        <f>data!V66</f>
        <v>99.32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18513</v>
      </c>
      <c r="E81" s="14">
        <f>data!S67</f>
        <v>131763</v>
      </c>
      <c r="F81" s="14">
        <f>data!T67</f>
        <v>0</v>
      </c>
      <c r="G81" s="14">
        <f>data!U67</f>
        <v>147895</v>
      </c>
      <c r="H81" s="14">
        <f>data!V67</f>
        <v>9730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618.31999999999994</v>
      </c>
      <c r="F82" s="14">
        <f>data!T68</f>
        <v>0</v>
      </c>
      <c r="G82" s="14">
        <f>data!U68</f>
        <v>201027.83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8053.04</v>
      </c>
      <c r="D83" s="14">
        <f>data!R69</f>
        <v>848.55</v>
      </c>
      <c r="E83" s="14">
        <f>data!S69</f>
        <v>1109.6199999999999</v>
      </c>
      <c r="F83" s="14">
        <f>data!T69</f>
        <v>0</v>
      </c>
      <c r="G83" s="14">
        <f>data!U69</f>
        <v>102000.46</v>
      </c>
      <c r="H83" s="14">
        <f>data!V69</f>
        <v>425.34000000000003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-3604.01</v>
      </c>
      <c r="F84" s="14">
        <f>-data!T70</f>
        <v>0</v>
      </c>
      <c r="G84" s="14">
        <f>-data!U70</f>
        <v>69766.710000000006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504124.77</v>
      </c>
      <c r="D85" s="14">
        <f>data!R71</f>
        <v>58096.070000000007</v>
      </c>
      <c r="E85" s="14">
        <f>data!S71</f>
        <v>4057133.7600000012</v>
      </c>
      <c r="F85" s="14">
        <f>data!T71</f>
        <v>0</v>
      </c>
      <c r="G85" s="14">
        <f>data!U71</f>
        <v>5268868.8699999992</v>
      </c>
      <c r="H85" s="14">
        <f>data!V71</f>
        <v>403132.16000000015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419058</v>
      </c>
      <c r="D87" s="48">
        <f>+data!M683</f>
        <v>172977</v>
      </c>
      <c r="E87" s="48">
        <f>+data!M684</f>
        <v>3142777</v>
      </c>
      <c r="F87" s="48">
        <f>+data!M685</f>
        <v>0</v>
      </c>
      <c r="G87" s="48">
        <f>+data!M686</f>
        <v>4231463</v>
      </c>
      <c r="H87" s="48">
        <f>+data!M687</f>
        <v>333648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1307249.02</v>
      </c>
      <c r="D88" s="14">
        <f>data!R73</f>
        <v>2163558.9700000002</v>
      </c>
      <c r="E88" s="14">
        <f>data!S73</f>
        <v>10190398.809999999</v>
      </c>
      <c r="F88" s="14">
        <f>data!T73</f>
        <v>0</v>
      </c>
      <c r="G88" s="14">
        <f>data!U73</f>
        <v>22236139.510000002</v>
      </c>
      <c r="H88" s="14">
        <f>data!V73</f>
        <v>2966787.77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3069262.98</v>
      </c>
      <c r="D89" s="14">
        <f>data!R74</f>
        <v>4246287.03</v>
      </c>
      <c r="E89" s="14">
        <f>data!S74</f>
        <v>12102123.32</v>
      </c>
      <c r="F89" s="14">
        <f>data!T74</f>
        <v>0</v>
      </c>
      <c r="G89" s="14">
        <f>data!U74</f>
        <v>58645954.800000004</v>
      </c>
      <c r="H89" s="14">
        <f>data!V74</f>
        <v>6589189.2699999986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4376512</v>
      </c>
      <c r="D90" s="14">
        <f>data!R75</f>
        <v>6409846</v>
      </c>
      <c r="E90" s="14">
        <f>data!S75</f>
        <v>22292522.129999999</v>
      </c>
      <c r="F90" s="14">
        <f>data!T75</f>
        <v>0</v>
      </c>
      <c r="G90" s="14">
        <f>data!U75</f>
        <v>80882094.310000002</v>
      </c>
      <c r="H90" s="14">
        <f>data!V75</f>
        <v>9555977.0399999991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422.04</v>
      </c>
      <c r="E92" s="14">
        <f>data!S76</f>
        <v>3003.7200000000003</v>
      </c>
      <c r="F92" s="14">
        <f>data!T76</f>
        <v>0</v>
      </c>
      <c r="G92" s="14">
        <f>data!U76</f>
        <v>3371.4900000000002</v>
      </c>
      <c r="H92" s="14">
        <f>data!V76</f>
        <v>221.81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274.12126425097017</v>
      </c>
      <c r="E94" s="14">
        <f>data!S78</f>
        <v>1950.9608659272203</v>
      </c>
      <c r="F94" s="14">
        <f>data!T78</f>
        <v>0</v>
      </c>
      <c r="G94" s="14">
        <f>data!U78</f>
        <v>2189.8329570881988</v>
      </c>
      <c r="H94" s="14">
        <f>data!V78</f>
        <v>144.06889779051198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2.98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Centralia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57.87</v>
      </c>
      <c r="E106" s="26">
        <f>data!Z60</f>
        <v>45.25</v>
      </c>
      <c r="F106" s="26">
        <f>data!AA60</f>
        <v>0</v>
      </c>
      <c r="G106" s="26">
        <f>data!AB60</f>
        <v>26.3</v>
      </c>
      <c r="H106" s="26">
        <f>data!AC60</f>
        <v>16.720000000000002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4490577.25</v>
      </c>
      <c r="E107" s="14">
        <f>data!Z61</f>
        <v>4046607.8400000003</v>
      </c>
      <c r="F107" s="14">
        <f>data!AA61</f>
        <v>0</v>
      </c>
      <c r="G107" s="14">
        <f>data!AB61</f>
        <v>2651493.0500000003</v>
      </c>
      <c r="H107" s="14">
        <f>data!AC61</f>
        <v>1157835.6299999997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436786</v>
      </c>
      <c r="E108" s="14">
        <f>data!Z62</f>
        <v>393602</v>
      </c>
      <c r="F108" s="14">
        <f>data!AA62</f>
        <v>0</v>
      </c>
      <c r="G108" s="14">
        <f>data!AB62</f>
        <v>257903</v>
      </c>
      <c r="H108" s="14">
        <f>data!AC62</f>
        <v>112619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251618.61</v>
      </c>
      <c r="E109" s="14">
        <f>data!Z63</f>
        <v>1007843.5699999998</v>
      </c>
      <c r="F109" s="14">
        <f>data!AA63</f>
        <v>0</v>
      </c>
      <c r="G109" s="14">
        <f>data!AB63</f>
        <v>0</v>
      </c>
      <c r="H109" s="14">
        <f>data!AC63</f>
        <v>55428.69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748209.78999999957</v>
      </c>
      <c r="E110" s="14">
        <f>data!Z64</f>
        <v>516901.98</v>
      </c>
      <c r="F110" s="14">
        <f>data!AA64</f>
        <v>0</v>
      </c>
      <c r="G110" s="14">
        <f>data!AB64</f>
        <v>25550707.410000004</v>
      </c>
      <c r="H110" s="14">
        <f>data!AC64</f>
        <v>236484.12000000002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523.93000000000006</v>
      </c>
      <c r="E111" s="14">
        <f>data!Z65</f>
        <v>4913.25</v>
      </c>
      <c r="F111" s="14">
        <f>data!AA65</f>
        <v>0</v>
      </c>
      <c r="G111" s="14">
        <f>data!AB65</f>
        <v>11972.900000000001</v>
      </c>
      <c r="H111" s="14">
        <f>data!AC65</f>
        <v>1489.84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368519.05999999994</v>
      </c>
      <c r="E112" s="14">
        <f>data!Z66</f>
        <v>1105180.1399999999</v>
      </c>
      <c r="F112" s="14">
        <f>data!AA66</f>
        <v>0</v>
      </c>
      <c r="G112" s="14">
        <f>data!AB66</f>
        <v>103320.69</v>
      </c>
      <c r="H112" s="14">
        <f>data!AC66</f>
        <v>9549.02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308686</v>
      </c>
      <c r="E113" s="14">
        <f>data!Z67</f>
        <v>0</v>
      </c>
      <c r="F113" s="14">
        <f>data!AA67</f>
        <v>0</v>
      </c>
      <c r="G113" s="14">
        <f>data!AB67</f>
        <v>84209</v>
      </c>
      <c r="H113" s="14">
        <f>data!AC67</f>
        <v>58200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287737.39</v>
      </c>
      <c r="E114" s="14">
        <f>data!Z68</f>
        <v>1500408.9000000001</v>
      </c>
      <c r="F114" s="14">
        <f>data!AA68</f>
        <v>0</v>
      </c>
      <c r="G114" s="14">
        <f>data!AB68</f>
        <v>283891.91000000003</v>
      </c>
      <c r="H114" s="14">
        <f>data!AC68</f>
        <v>13264.87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26761.360000000001</v>
      </c>
      <c r="E115" s="14">
        <f>data!Z69</f>
        <v>85299.03</v>
      </c>
      <c r="F115" s="14">
        <f>data!AA69</f>
        <v>0</v>
      </c>
      <c r="G115" s="14">
        <f>data!AB69</f>
        <v>20347.41</v>
      </c>
      <c r="H115" s="14">
        <f>data!AC69</f>
        <v>11242.399999999998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-140</v>
      </c>
      <c r="F116" s="14">
        <f>-data!AA70</f>
        <v>0</v>
      </c>
      <c r="G116" s="14">
        <f>-data!AB70</f>
        <v>-41639.910000000011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6919419.3899999997</v>
      </c>
      <c r="E117" s="14">
        <f>data!Z71</f>
        <v>8660616.709999999</v>
      </c>
      <c r="F117" s="14">
        <f>data!AA71</f>
        <v>0</v>
      </c>
      <c r="G117" s="14">
        <f>data!AB71</f>
        <v>28922205.460000005</v>
      </c>
      <c r="H117" s="14">
        <f>data!AC71</f>
        <v>1656113.5699999998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5916724</v>
      </c>
      <c r="E119" s="48">
        <f>+data!M691</f>
        <v>5825761</v>
      </c>
      <c r="F119" s="48">
        <f>+data!M692</f>
        <v>0</v>
      </c>
      <c r="G119" s="48">
        <f>+data!M693</f>
        <v>17997380</v>
      </c>
      <c r="H119" s="48">
        <f>+data!M694</f>
        <v>1388475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9820013.5799999982</v>
      </c>
      <c r="E120" s="14">
        <f>data!Z73</f>
        <v>91068.78</v>
      </c>
      <c r="F120" s="14">
        <f>data!AA73</f>
        <v>0</v>
      </c>
      <c r="G120" s="14">
        <f>data!AB73</f>
        <v>19023428.559999999</v>
      </c>
      <c r="H120" s="14">
        <f>data!AC73</f>
        <v>20006422.740000002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61888520.209999993</v>
      </c>
      <c r="E121" s="14">
        <f>data!Z74</f>
        <v>55709685.610000014</v>
      </c>
      <c r="F121" s="14">
        <f>data!AA74</f>
        <v>0</v>
      </c>
      <c r="G121" s="14">
        <f>data!AB74</f>
        <v>178588780.49000001</v>
      </c>
      <c r="H121" s="14">
        <f>data!AC74</f>
        <v>6079500.6299999999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71708533.789999992</v>
      </c>
      <c r="E122" s="14">
        <f>data!Z75</f>
        <v>55800754.390000015</v>
      </c>
      <c r="F122" s="14">
        <f>data!AA75</f>
        <v>0</v>
      </c>
      <c r="G122" s="14">
        <f>data!AB75</f>
        <v>197612209.05000001</v>
      </c>
      <c r="H122" s="14">
        <f>data!AC75</f>
        <v>26085923.370000001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7036.949999999998</v>
      </c>
      <c r="E124" s="14">
        <f>data!Z76</f>
        <v>0</v>
      </c>
      <c r="F124" s="14">
        <f>data!AA76</f>
        <v>0</v>
      </c>
      <c r="G124" s="14">
        <f>data!AB76</f>
        <v>1919.6599999999999</v>
      </c>
      <c r="H124" s="14">
        <f>data!AC76</f>
        <v>1326.7599999999998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4570.6038064421937</v>
      </c>
      <c r="E126" s="14">
        <f>data!Z78</f>
        <v>0</v>
      </c>
      <c r="F126" s="14">
        <f>data!AA78</f>
        <v>0</v>
      </c>
      <c r="G126" s="14">
        <f>data!AB78</f>
        <v>1246.847754080223</v>
      </c>
      <c r="H126" s="14">
        <f>data!AC78</f>
        <v>861.75037569333972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19.190000000000001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Centralia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9.2999999999999989</v>
      </c>
      <c r="D138" s="26">
        <f>data!AF60</f>
        <v>0</v>
      </c>
      <c r="E138" s="26">
        <f>data!AG60</f>
        <v>56.690000000000005</v>
      </c>
      <c r="F138" s="26">
        <f>data!AH60</f>
        <v>0</v>
      </c>
      <c r="G138" s="26">
        <f>data!AI60</f>
        <v>0</v>
      </c>
      <c r="H138" s="26">
        <f>data!AJ60</f>
        <v>7.15</v>
      </c>
      <c r="I138" s="26">
        <f>data!AK60</f>
        <v>3.6499999999999995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839495.58000000007</v>
      </c>
      <c r="D139" s="14">
        <f>data!AF61</f>
        <v>0</v>
      </c>
      <c r="E139" s="14">
        <f>data!AG61</f>
        <v>5069344.330000001</v>
      </c>
      <c r="F139" s="14">
        <f>data!AH61</f>
        <v>0</v>
      </c>
      <c r="G139" s="14">
        <f>data!AI61</f>
        <v>0</v>
      </c>
      <c r="H139" s="14">
        <f>data!AJ61</f>
        <v>967677.81</v>
      </c>
      <c r="I139" s="14">
        <f>data!AK61</f>
        <v>323511.94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81655</v>
      </c>
      <c r="D140" s="14">
        <f>data!AF62</f>
        <v>0</v>
      </c>
      <c r="E140" s="14">
        <f>data!AG62</f>
        <v>493081</v>
      </c>
      <c r="F140" s="14">
        <f>data!AH62</f>
        <v>0</v>
      </c>
      <c r="G140" s="14">
        <f>data!AI62</f>
        <v>0</v>
      </c>
      <c r="H140" s="14">
        <f>data!AJ62</f>
        <v>94123</v>
      </c>
      <c r="I140" s="14">
        <f>data!AK62</f>
        <v>31467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49740.5</v>
      </c>
      <c r="D141" s="14">
        <f>data!AF63</f>
        <v>0</v>
      </c>
      <c r="E141" s="14">
        <f>data!AG63</f>
        <v>18333.330000000002</v>
      </c>
      <c r="F141" s="14">
        <f>data!AH63</f>
        <v>0</v>
      </c>
      <c r="G141" s="14">
        <f>data!AI63</f>
        <v>0</v>
      </c>
      <c r="H141" s="14">
        <f>data!AJ63</f>
        <v>4500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28003.710000000003</v>
      </c>
      <c r="D142" s="14">
        <f>data!AF64</f>
        <v>0</v>
      </c>
      <c r="E142" s="14">
        <f>data!AG64</f>
        <v>734844.43</v>
      </c>
      <c r="F142" s="14">
        <f>data!AH64</f>
        <v>0</v>
      </c>
      <c r="G142" s="14">
        <f>data!AI64</f>
        <v>0</v>
      </c>
      <c r="H142" s="14">
        <f>data!AJ64</f>
        <v>50181.709999999992</v>
      </c>
      <c r="I142" s="14">
        <f>data!AK64</f>
        <v>2719.16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742.57999999999993</v>
      </c>
      <c r="D143" s="14">
        <f>data!AF65</f>
        <v>0</v>
      </c>
      <c r="E143" s="14">
        <f>data!AG65</f>
        <v>606.34</v>
      </c>
      <c r="F143" s="14">
        <f>data!AH65</f>
        <v>0</v>
      </c>
      <c r="G143" s="14">
        <f>data!AI65</f>
        <v>0</v>
      </c>
      <c r="H143" s="14">
        <f>data!AJ65</f>
        <v>203.25</v>
      </c>
      <c r="I143" s="14">
        <f>data!AK65</f>
        <v>270.03999999999996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14865.43</v>
      </c>
      <c r="D144" s="14">
        <f>data!AF66</f>
        <v>0</v>
      </c>
      <c r="E144" s="14">
        <f>data!AG66</f>
        <v>173558.46000000002</v>
      </c>
      <c r="F144" s="14">
        <f>data!AH66</f>
        <v>0</v>
      </c>
      <c r="G144" s="14">
        <f>data!AI66</f>
        <v>0</v>
      </c>
      <c r="H144" s="14">
        <f>data!AJ66</f>
        <v>42.2</v>
      </c>
      <c r="I144" s="14">
        <f>data!AK66</f>
        <v>387.22999999999996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164020</v>
      </c>
      <c r="D145" s="14">
        <f>data!AF67</f>
        <v>0</v>
      </c>
      <c r="E145" s="14">
        <f>data!AG67</f>
        <v>390487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450</v>
      </c>
      <c r="D146" s="14">
        <f>data!AF68</f>
        <v>0</v>
      </c>
      <c r="E146" s="14">
        <f>data!AG68</f>
        <v>2933.28</v>
      </c>
      <c r="F146" s="14">
        <f>data!AH68</f>
        <v>0</v>
      </c>
      <c r="G146" s="14">
        <f>data!AI68</f>
        <v>0</v>
      </c>
      <c r="H146" s="14">
        <f>data!AJ68</f>
        <v>33801.360000000001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5486.2100000000009</v>
      </c>
      <c r="D147" s="14">
        <f>data!AF69</f>
        <v>0</v>
      </c>
      <c r="E147" s="14">
        <f>data!AG69</f>
        <v>36661.11</v>
      </c>
      <c r="F147" s="14">
        <f>data!AH69</f>
        <v>0</v>
      </c>
      <c r="G147" s="14">
        <f>data!AI69</f>
        <v>0</v>
      </c>
      <c r="H147" s="14">
        <f>data!AJ69</f>
        <v>8979.7100000000009</v>
      </c>
      <c r="I147" s="14">
        <f>data!AK69</f>
        <v>2415.16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-6509.43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1184459.01</v>
      </c>
      <c r="D149" s="14">
        <f>data!AF71</f>
        <v>0</v>
      </c>
      <c r="E149" s="14">
        <f>data!AG71</f>
        <v>6919849.2800000012</v>
      </c>
      <c r="F149" s="14">
        <f>data!AH71</f>
        <v>0</v>
      </c>
      <c r="G149" s="14">
        <f>data!AI71</f>
        <v>0</v>
      </c>
      <c r="H149" s="14">
        <f>data!AJ71</f>
        <v>1152999.6100000001</v>
      </c>
      <c r="I149" s="14">
        <f>data!AK71</f>
        <v>360770.52999999991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1568126</v>
      </c>
      <c r="D151" s="48">
        <f>+data!M697</f>
        <v>0</v>
      </c>
      <c r="E151" s="48">
        <f>+data!M698</f>
        <v>7912596</v>
      </c>
      <c r="F151" s="48">
        <f>+data!M699</f>
        <v>0</v>
      </c>
      <c r="G151" s="48">
        <f>+data!M700</f>
        <v>0</v>
      </c>
      <c r="H151" s="48">
        <f>+data!M701</f>
        <v>745165</v>
      </c>
      <c r="I151" s="48">
        <f>+data!M702</f>
        <v>211878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2332244.04</v>
      </c>
      <c r="D152" s="14">
        <f>data!AF73</f>
        <v>0</v>
      </c>
      <c r="E152" s="14">
        <f>data!AG73</f>
        <v>20090702.000000004</v>
      </c>
      <c r="F152" s="14">
        <f>data!AH73</f>
        <v>0</v>
      </c>
      <c r="G152" s="14">
        <f>data!AI73</f>
        <v>0</v>
      </c>
      <c r="H152" s="14">
        <f>data!AJ73</f>
        <v>8727</v>
      </c>
      <c r="I152" s="14">
        <f>data!AK73</f>
        <v>913529.45000000007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2417857.83</v>
      </c>
      <c r="D153" s="14">
        <f>data!AF74</f>
        <v>0</v>
      </c>
      <c r="E153" s="14">
        <f>data!AG74</f>
        <v>79253023.019999981</v>
      </c>
      <c r="F153" s="14">
        <f>data!AH74</f>
        <v>0</v>
      </c>
      <c r="G153" s="14">
        <f>data!AI74</f>
        <v>0</v>
      </c>
      <c r="H153" s="14">
        <f>data!AJ74</f>
        <v>8982778.3800000008</v>
      </c>
      <c r="I153" s="14">
        <f>data!AK74</f>
        <v>1477754.57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4750101.87</v>
      </c>
      <c r="D154" s="14">
        <f>data!AF75</f>
        <v>0</v>
      </c>
      <c r="E154" s="14">
        <f>data!AG75</f>
        <v>99343725.019999981</v>
      </c>
      <c r="F154" s="14">
        <f>data!AH75</f>
        <v>0</v>
      </c>
      <c r="G154" s="14">
        <f>data!AI75</f>
        <v>0</v>
      </c>
      <c r="H154" s="14">
        <f>data!AJ75</f>
        <v>8991505.3800000008</v>
      </c>
      <c r="I154" s="14">
        <f>data!AK75</f>
        <v>2391284.02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3739.07</v>
      </c>
      <c r="D156" s="14">
        <f>data!AF76</f>
        <v>0</v>
      </c>
      <c r="E156" s="14">
        <f>data!AG76</f>
        <v>8901.7300000000014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2428.5816404200432</v>
      </c>
      <c r="D158" s="14">
        <f>data!AF78</f>
        <v>0</v>
      </c>
      <c r="E158" s="14">
        <f>data!AG78</f>
        <v>5781.8061833494185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35.32</v>
      </c>
      <c r="F160" s="26">
        <f>data!AH80</f>
        <v>0</v>
      </c>
      <c r="G160" s="26">
        <f>data!AI80</f>
        <v>0</v>
      </c>
      <c r="H160" s="26">
        <f>data!AJ80</f>
        <v>1.53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Centralia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2.79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264985.22000000003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25774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4362.7599999999993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202.51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464.67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1540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-60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297269.16000000003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173604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388675.51000000007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1425052.48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1813727.99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Centralia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72493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2.15</v>
      </c>
      <c r="G202" s="26">
        <f>data!AW60</f>
        <v>0</v>
      </c>
      <c r="H202" s="26">
        <f>data!AX60</f>
        <v>0</v>
      </c>
      <c r="I202" s="26">
        <f>data!AY60</f>
        <v>28.430000000000003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160194.31999999998</v>
      </c>
      <c r="G203" s="14">
        <f>data!AW61</f>
        <v>0</v>
      </c>
      <c r="H203" s="14">
        <f>data!AX61</f>
        <v>0</v>
      </c>
      <c r="I203" s="14">
        <f>data!AY61</f>
        <v>1180456.6100000001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15582</v>
      </c>
      <c r="G204" s="14">
        <f>data!AW62</f>
        <v>0</v>
      </c>
      <c r="H204" s="14">
        <f>data!AX62</f>
        <v>0</v>
      </c>
      <c r="I204" s="14">
        <f>data!AY62</f>
        <v>114820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772.24</v>
      </c>
      <c r="G206" s="14">
        <f>data!AW64</f>
        <v>0</v>
      </c>
      <c r="H206" s="14">
        <f>data!AX64</f>
        <v>0</v>
      </c>
      <c r="I206" s="14">
        <f>data!AY64</f>
        <v>763161.3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337.50999999999993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11999.62</v>
      </c>
      <c r="I208" s="14">
        <f>data!AY66</f>
        <v>-1184.1599999999985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167824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70808.570000000007</v>
      </c>
      <c r="I210" s="14">
        <f>data!AY68</f>
        <v>2188.61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1576.7</v>
      </c>
      <c r="G211" s="14">
        <f>data!AW69</f>
        <v>0</v>
      </c>
      <c r="H211" s="14">
        <f>data!AX69</f>
        <v>4655.18</v>
      </c>
      <c r="I211" s="14">
        <f>data!AY69</f>
        <v>48199.58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-700</v>
      </c>
      <c r="H212" s="14">
        <f>-data!AX70</f>
        <v>0</v>
      </c>
      <c r="I212" s="14">
        <f>-data!AY70</f>
        <v>-538839.85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178125.25999999998</v>
      </c>
      <c r="G213" s="14">
        <f>data!AW71</f>
        <v>-700</v>
      </c>
      <c r="H213" s="14">
        <f>data!AX71</f>
        <v>87463.37</v>
      </c>
      <c r="I213" s="14">
        <f>data!AY71</f>
        <v>1736963.6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97322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3825.79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Centralia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98164.369999999981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1.56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18.98</v>
      </c>
      <c r="I234" s="26">
        <f>data!BF60</f>
        <v>30.669999999999998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62174.84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1268159.97</v>
      </c>
      <c r="I235" s="14">
        <f>data!BF61</f>
        <v>1200074.79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6048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123350</v>
      </c>
      <c r="I236" s="14">
        <f>data!BF62</f>
        <v>116728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58476.03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962.23</v>
      </c>
      <c r="D238" s="14">
        <f>data!BA64</f>
        <v>1.94</v>
      </c>
      <c r="E238" s="14">
        <f>data!BB64</f>
        <v>0</v>
      </c>
      <c r="F238" s="14">
        <f>data!BC64</f>
        <v>0</v>
      </c>
      <c r="G238" s="14">
        <f>data!BD64</f>
        <v>-7640.48</v>
      </c>
      <c r="H238" s="14">
        <f>data!BE64</f>
        <v>270028.45999999996</v>
      </c>
      <c r="I238" s="14">
        <f>data!BF64</f>
        <v>238053.98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67.5</v>
      </c>
      <c r="E239" s="14">
        <f>data!BB65</f>
        <v>128.88000000000002</v>
      </c>
      <c r="F239" s="14">
        <f>data!BC65</f>
        <v>0</v>
      </c>
      <c r="G239" s="14">
        <f>data!BD65</f>
        <v>0</v>
      </c>
      <c r="H239" s="14">
        <f>data!BE65</f>
        <v>852554.74</v>
      </c>
      <c r="I239" s="14">
        <f>data!BF65</f>
        <v>69172.11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5974.2500000000009</v>
      </c>
      <c r="E240" s="14">
        <f>data!BB66</f>
        <v>0</v>
      </c>
      <c r="F240" s="14">
        <f>data!BC66</f>
        <v>0</v>
      </c>
      <c r="G240" s="14">
        <f>data!BD66</f>
        <v>62235.94</v>
      </c>
      <c r="H240" s="14">
        <f>data!BE66</f>
        <v>3343592.82</v>
      </c>
      <c r="I240" s="14">
        <f>data!BF66</f>
        <v>72160.95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10330</v>
      </c>
      <c r="E241" s="14">
        <f>data!BB67</f>
        <v>23232</v>
      </c>
      <c r="F241" s="14">
        <f>data!BC67</f>
        <v>0</v>
      </c>
      <c r="G241" s="14">
        <f>data!BD67</f>
        <v>125671</v>
      </c>
      <c r="H241" s="14">
        <f>data!BE67</f>
        <v>466382</v>
      </c>
      <c r="I241" s="14">
        <f>data!BF67</f>
        <v>60958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75671.920000000013</v>
      </c>
      <c r="I242" s="14">
        <f>data!BF68</f>
        <v>206042.55000000005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16230.91</v>
      </c>
      <c r="I243" s="14">
        <f>data!BF69</f>
        <v>-927.69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-78060.710000000006</v>
      </c>
      <c r="D244" s="14">
        <f>-data!BA70</f>
        <v>-28506.05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-84471</v>
      </c>
      <c r="I244" s="14">
        <f>-data!BF70</f>
        <v>-85815.96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-77098.48000000001</v>
      </c>
      <c r="D245" s="14">
        <f>data!BA71</f>
        <v>56090.479999999996</v>
      </c>
      <c r="E245" s="14">
        <f>data!BB71</f>
        <v>23360.880000000001</v>
      </c>
      <c r="F245" s="14">
        <f>data!BC71</f>
        <v>0</v>
      </c>
      <c r="G245" s="14">
        <f>data!BD71</f>
        <v>180266.46000000002</v>
      </c>
      <c r="H245" s="14">
        <f>data!BE71</f>
        <v>6389975.8499999996</v>
      </c>
      <c r="I245" s="14">
        <f>data!BF71</f>
        <v>1876446.7300000002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235.49</v>
      </c>
      <c r="E252" s="85">
        <f>data!BB76</f>
        <v>529.61</v>
      </c>
      <c r="F252" s="85">
        <f>data!BC76</f>
        <v>0</v>
      </c>
      <c r="G252" s="85">
        <f>data!BD76</f>
        <v>2864.86</v>
      </c>
      <c r="H252" s="85">
        <f>data!BE76</f>
        <v>10631.860000000002</v>
      </c>
      <c r="I252" s="85">
        <f>data!BF76</f>
        <v>1389.62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152.95426148815505</v>
      </c>
      <c r="E254" s="85">
        <f>data!BB78</f>
        <v>343.98958098748056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Centralia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2.1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241880.85999999996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23527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752.54000000000008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12.32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1416.25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2828</v>
      </c>
      <c r="D273" s="14">
        <f>data!BH67</f>
        <v>17400</v>
      </c>
      <c r="E273" s="14">
        <f>data!BI67</f>
        <v>0</v>
      </c>
      <c r="F273" s="14">
        <f>data!BJ67</f>
        <v>0</v>
      </c>
      <c r="G273" s="14">
        <f>data!BK67</f>
        <v>4193</v>
      </c>
      <c r="H273" s="14">
        <f>data!BL67</f>
        <v>82131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2828</v>
      </c>
      <c r="D277" s="14">
        <f>data!BH71</f>
        <v>284988.96999999997</v>
      </c>
      <c r="E277" s="14">
        <f>data!BI71</f>
        <v>0</v>
      </c>
      <c r="F277" s="14">
        <f>data!BJ71</f>
        <v>0</v>
      </c>
      <c r="G277" s="14">
        <f>data!BK71</f>
        <v>4193</v>
      </c>
      <c r="H277" s="14">
        <f>data!BL71</f>
        <v>82131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64.47</v>
      </c>
      <c r="D284" s="85">
        <f>data!BH76</f>
        <v>396.65</v>
      </c>
      <c r="E284" s="85">
        <f>data!BI76</f>
        <v>0</v>
      </c>
      <c r="F284" s="85">
        <f>data!BJ76</f>
        <v>0</v>
      </c>
      <c r="G284" s="85">
        <f>data!BK76</f>
        <v>95.58</v>
      </c>
      <c r="H284" s="85">
        <f>data!BL76</f>
        <v>1872.29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257.63008118933584</v>
      </c>
      <c r="E286" s="85">
        <f>data!BI78</f>
        <v>0</v>
      </c>
      <c r="F286" s="213" t="str">
        <f>IF(data!BJ78&gt;0,data!BJ78,"")</f>
        <v>x</v>
      </c>
      <c r="G286" s="85">
        <f>data!BK78</f>
        <v>62.080633203269187</v>
      </c>
      <c r="H286" s="85">
        <f>data!BL78</f>
        <v>1216.0802337324635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Centralia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7.79</v>
      </c>
      <c r="D298" s="26">
        <f>data!BO60</f>
        <v>1.75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2.15</v>
      </c>
      <c r="I298" s="26">
        <f>data!BT60</f>
        <v>1.6800000000000002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1133736.2400000002</v>
      </c>
      <c r="D299" s="14">
        <f>data!BO61</f>
        <v>150294.39000000001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143696.57999999999</v>
      </c>
      <c r="I299" s="14">
        <f>data!BT61</f>
        <v>142431.22999999998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110275</v>
      </c>
      <c r="D300" s="14">
        <f>data!BO62</f>
        <v>14619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13977</v>
      </c>
      <c r="I300" s="14">
        <f>data!BT62</f>
        <v>13854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872619.12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18015.68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2868.7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2927.4</v>
      </c>
      <c r="D303" s="14">
        <f>data!BO65</f>
        <v>56.46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1261.3500000000001</v>
      </c>
      <c r="I303" s="14">
        <f>data!BT65</f>
        <v>387.54999999999995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793047.2699999999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16932.5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91069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23784</v>
      </c>
      <c r="I305" s="14">
        <f>data!BT67</f>
        <v>27118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9932.1600000000017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22325.760000000002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35982.36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6892.6500000000005</v>
      </c>
      <c r="I307" s="14">
        <f>data!BT69</f>
        <v>379.93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-94155.87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-27670.690000000002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2973448.3600000003</v>
      </c>
      <c r="D309" s="14">
        <f>data!BO71</f>
        <v>164969.85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204067.85</v>
      </c>
      <c r="I309" s="14">
        <f>data!BT71</f>
        <v>184170.70999999996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2076.0600000000004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542.20000000000005</v>
      </c>
      <c r="I316" s="85">
        <f>data!BT76</f>
        <v>618.19999999999993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352.16697345482902</v>
      </c>
      <c r="I318" s="85">
        <f>data!BT78</f>
        <v>401.53010510840136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Centralia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1.91</v>
      </c>
      <c r="E330" s="26">
        <f>data!BW60</f>
        <v>5.33</v>
      </c>
      <c r="F330" s="26">
        <f>data!BX60</f>
        <v>0</v>
      </c>
      <c r="G330" s="26">
        <f>data!BY60</f>
        <v>34.799999999999997</v>
      </c>
      <c r="H330" s="26">
        <f>data!BZ60</f>
        <v>0</v>
      </c>
      <c r="I330" s="26">
        <f>data!CA60</f>
        <v>2.6599999999999997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112658.36</v>
      </c>
      <c r="E331" s="86">
        <f>data!BW61</f>
        <v>459137.41000000003</v>
      </c>
      <c r="F331" s="86">
        <f>data!BX61</f>
        <v>0</v>
      </c>
      <c r="G331" s="86">
        <f>data!BY61</f>
        <v>3351592.8300000005</v>
      </c>
      <c r="H331" s="86">
        <f>data!BZ61</f>
        <v>0</v>
      </c>
      <c r="I331" s="86">
        <f>data!CA61</f>
        <v>211300.61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10958</v>
      </c>
      <c r="E332" s="86">
        <f>data!BW62</f>
        <v>44659</v>
      </c>
      <c r="F332" s="86">
        <f>data!BX62</f>
        <v>0</v>
      </c>
      <c r="G332" s="86">
        <f>data!BY62</f>
        <v>326000</v>
      </c>
      <c r="H332" s="86">
        <f>data!BZ62</f>
        <v>0</v>
      </c>
      <c r="I332" s="86">
        <f>data!CA62</f>
        <v>20553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340</v>
      </c>
      <c r="E333" s="86">
        <f>data!BW63</f>
        <v>9600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553.98</v>
      </c>
      <c r="E334" s="86">
        <f>data!BW64</f>
        <v>51742.239999999998</v>
      </c>
      <c r="F334" s="86">
        <f>data!BX64</f>
        <v>0</v>
      </c>
      <c r="G334" s="86">
        <f>data!BY64</f>
        <v>27007.400000000005</v>
      </c>
      <c r="H334" s="86">
        <f>data!BZ64</f>
        <v>0</v>
      </c>
      <c r="I334" s="86">
        <f>data!CA64</f>
        <v>167.36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31278.36</v>
      </c>
      <c r="F335" s="86">
        <f>data!BX65</f>
        <v>0</v>
      </c>
      <c r="G335" s="86">
        <f>data!BY65</f>
        <v>613.4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3082.3</v>
      </c>
      <c r="E336" s="86">
        <f>data!BW66</f>
        <v>165352.72999999998</v>
      </c>
      <c r="F336" s="86">
        <f>data!BX66</f>
        <v>0</v>
      </c>
      <c r="G336" s="86">
        <f>data!BY66</f>
        <v>264161.85000000003</v>
      </c>
      <c r="H336" s="86">
        <f>data!BZ66</f>
        <v>0</v>
      </c>
      <c r="I336" s="86">
        <f>data!CA66</f>
        <v>1148.28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10311</v>
      </c>
      <c r="E337" s="86">
        <f>data!BW67</f>
        <v>44831</v>
      </c>
      <c r="F337" s="86">
        <f>data!BX67</f>
        <v>0</v>
      </c>
      <c r="G337" s="86">
        <f>data!BY67</f>
        <v>99863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14041.560000000005</v>
      </c>
      <c r="E338" s="86">
        <f>data!BW68</f>
        <v>418704.66000000003</v>
      </c>
      <c r="F338" s="86">
        <f>data!BX68</f>
        <v>0</v>
      </c>
      <c r="G338" s="86">
        <f>data!BY68</f>
        <v>6255.47</v>
      </c>
      <c r="H338" s="86">
        <f>data!BZ68</f>
        <v>0</v>
      </c>
      <c r="I338" s="86">
        <f>data!CA68</f>
        <v>6086.2799999999988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20326.689999999995</v>
      </c>
      <c r="F339" s="86">
        <f>data!BX69</f>
        <v>0</v>
      </c>
      <c r="G339" s="86">
        <f>data!BY69</f>
        <v>82260.999999999985</v>
      </c>
      <c r="H339" s="86">
        <f>data!BZ69</f>
        <v>0</v>
      </c>
      <c r="I339" s="86">
        <f>data!CA69</f>
        <v>11050.800000000001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-12825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151945.20000000001</v>
      </c>
      <c r="E341" s="14">
        <f>data!BW71</f>
        <v>1232807.0899999999</v>
      </c>
      <c r="F341" s="14">
        <f>data!BX71</f>
        <v>0</v>
      </c>
      <c r="G341" s="14">
        <f>data!BY71</f>
        <v>4157754.9500000007</v>
      </c>
      <c r="H341" s="14">
        <f>data!BZ71</f>
        <v>0</v>
      </c>
      <c r="I341" s="14">
        <f>data!CA71</f>
        <v>250306.32999999996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235.05</v>
      </c>
      <c r="E348" s="85">
        <f>data!BW76</f>
        <v>1021.99</v>
      </c>
      <c r="F348" s="85">
        <f>data!BX76</f>
        <v>0</v>
      </c>
      <c r="G348" s="85">
        <f>data!BY76</f>
        <v>2276.5199999999995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152.66847493647649</v>
      </c>
      <c r="E350" s="85">
        <f>data!BW78</f>
        <v>663.79772261361245</v>
      </c>
      <c r="F350" s="85">
        <f>data!BX78</f>
        <v>0</v>
      </c>
      <c r="G350" s="85">
        <f>data!BY78</f>
        <v>1478.6336377893529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Centralia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9.0399999999999991</v>
      </c>
      <c r="E362" s="217"/>
      <c r="F362" s="211"/>
      <c r="G362" s="211"/>
      <c r="H362" s="211"/>
      <c r="I362" s="87">
        <f>data!CE60</f>
        <v>630.32999999999981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797629.14999999991</v>
      </c>
      <c r="E363" s="218"/>
      <c r="F363" s="219"/>
      <c r="G363" s="219"/>
      <c r="H363" s="219"/>
      <c r="I363" s="86">
        <f>data!CE61</f>
        <v>52876742.829999983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77583</v>
      </c>
      <c r="E364" s="218"/>
      <c r="F364" s="219"/>
      <c r="G364" s="219"/>
      <c r="H364" s="219"/>
      <c r="I364" s="86">
        <f>data!CE62</f>
        <v>5143170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-6386.07</v>
      </c>
      <c r="E365" s="218"/>
      <c r="F365" s="219"/>
      <c r="G365" s="219"/>
      <c r="H365" s="219"/>
      <c r="I365" s="86">
        <f>data!CE63</f>
        <v>2340204.02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796393.29</v>
      </c>
      <c r="E366" s="218"/>
      <c r="F366" s="219"/>
      <c r="G366" s="219"/>
      <c r="H366" s="219"/>
      <c r="I366" s="86">
        <f>data!CE64</f>
        <v>37810478.489999987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2109.0699999999997</v>
      </c>
      <c r="E367" s="218"/>
      <c r="F367" s="219"/>
      <c r="G367" s="219"/>
      <c r="H367" s="219"/>
      <c r="I367" s="86">
        <f>data!CE65</f>
        <v>987397.64999999991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159329.92000000001</v>
      </c>
      <c r="E368" s="218"/>
      <c r="F368" s="219"/>
      <c r="G368" s="219"/>
      <c r="H368" s="219"/>
      <c r="I368" s="86">
        <f>data!CE66</f>
        <v>6794107.7699999986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47243</v>
      </c>
      <c r="E369" s="218"/>
      <c r="F369" s="219"/>
      <c r="G369" s="219"/>
      <c r="H369" s="219"/>
      <c r="I369" s="86">
        <f>data!CE67</f>
        <v>4306123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37732.439999999988</v>
      </c>
      <c r="E370" s="218"/>
      <c r="F370" s="219"/>
      <c r="G370" s="219"/>
      <c r="H370" s="219"/>
      <c r="I370" s="86">
        <f>data!CE68</f>
        <v>3233595.3099999996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56739580.262026466</v>
      </c>
      <c r="E371" s="86">
        <f>data!CD69</f>
        <v>4773191.41</v>
      </c>
      <c r="F371" s="219"/>
      <c r="G371" s="219"/>
      <c r="H371" s="219"/>
      <c r="I371" s="86">
        <f>data!CE69</f>
        <v>62155820.182026461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-948193.90000000026</v>
      </c>
      <c r="E372" s="229">
        <f>data!CD70</f>
        <v>0</v>
      </c>
      <c r="F372" s="220"/>
      <c r="G372" s="220"/>
      <c r="H372" s="220"/>
      <c r="I372" s="14">
        <f>-data!CE70</f>
        <v>-1881475.6700000004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57703020.162026465</v>
      </c>
      <c r="E373" s="86">
        <f>data!CD71</f>
        <v>4773191.41</v>
      </c>
      <c r="F373" s="219"/>
      <c r="G373" s="219"/>
      <c r="H373" s="219"/>
      <c r="I373" s="14">
        <f>data!CE71</f>
        <v>173766163.58202645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206682892.66999999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533735117.25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740418009.91999996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1076.98</v>
      </c>
      <c r="E380" s="214"/>
      <c r="F380" s="211"/>
      <c r="G380" s="211"/>
      <c r="H380" s="211"/>
      <c r="I380" s="14">
        <f>data!CE76</f>
        <v>98164.369999999981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72493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49515.592283744103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834343.99999999988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188.39999999999998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Centralia Year End Report</dc:title>
  <dc:subject>2018 Providence Centralia Year End Report</dc:subject>
  <dc:creator>Washington State Dept of Health - HSQA - Community Health Systems</dc:creator>
  <cp:keywords>hospital financial reports</cp:keywords>
  <cp:lastModifiedBy>Huyck, Randall  (DOH)</cp:lastModifiedBy>
  <cp:lastPrinted>2019-04-24T16:09:39Z</cp:lastPrinted>
  <dcterms:created xsi:type="dcterms:W3CDTF">1999-06-02T22:01:56Z</dcterms:created>
  <dcterms:modified xsi:type="dcterms:W3CDTF">2019-06-05T21:32:46Z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