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1548" windowWidth="15360" windowHeight="8796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O817" i="10" l="1"/>
  <c r="N817" i="10"/>
  <c r="M817" i="10"/>
  <c r="L817" i="10"/>
  <c r="K817" i="10"/>
  <c r="J817" i="10"/>
  <c r="I817" i="10"/>
  <c r="H817" i="10"/>
  <c r="G817" i="10"/>
  <c r="F817" i="10"/>
  <c r="E817" i="10"/>
  <c r="D817" i="10"/>
  <c r="R816" i="10"/>
  <c r="W815" i="10"/>
  <c r="V815" i="10"/>
  <c r="X813" i="10"/>
  <c r="X815" i="10" s="1"/>
  <c r="W813" i="10"/>
  <c r="V813" i="10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N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N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N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R815" i="10" s="1"/>
  <c r="Q751" i="10"/>
  <c r="P751" i="10"/>
  <c r="O751" i="10"/>
  <c r="N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N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N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M815" i="10" s="1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I612" i="10"/>
  <c r="G612" i="10"/>
  <c r="B575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C478" i="10"/>
  <c r="B478" i="10"/>
  <c r="C475" i="10"/>
  <c r="B475" i="10"/>
  <c r="B474" i="10"/>
  <c r="B473" i="10"/>
  <c r="C472" i="10"/>
  <c r="B472" i="10"/>
  <c r="B471" i="10"/>
  <c r="C470" i="10"/>
  <c r="B470" i="10"/>
  <c r="B469" i="10"/>
  <c r="B468" i="10"/>
  <c r="B465" i="10"/>
  <c r="C464" i="10"/>
  <c r="B464" i="10"/>
  <c r="B463" i="10"/>
  <c r="C459" i="10"/>
  <c r="B459" i="10"/>
  <c r="B458" i="10"/>
  <c r="B455" i="10"/>
  <c r="B454" i="10"/>
  <c r="B453" i="10"/>
  <c r="C448" i="10"/>
  <c r="C447" i="10"/>
  <c r="C446" i="10"/>
  <c r="B446" i="10"/>
  <c r="C445" i="10"/>
  <c r="C444" i="10"/>
  <c r="C440" i="10"/>
  <c r="B440" i="10"/>
  <c r="C439" i="10"/>
  <c r="B439" i="10"/>
  <c r="D438" i="10"/>
  <c r="C438" i="10"/>
  <c r="B438" i="10"/>
  <c r="B437" i="10"/>
  <c r="D436" i="10"/>
  <c r="B436" i="10"/>
  <c r="B435" i="10"/>
  <c r="C434" i="10"/>
  <c r="B434" i="10"/>
  <c r="B433" i="10"/>
  <c r="B432" i="10"/>
  <c r="B431" i="10"/>
  <c r="B430" i="10"/>
  <c r="C429" i="10"/>
  <c r="B429" i="10"/>
  <c r="B428" i="10"/>
  <c r="B427" i="10"/>
  <c r="D424" i="10"/>
  <c r="B424" i="10"/>
  <c r="B423" i="10"/>
  <c r="D421" i="10"/>
  <c r="C421" i="10"/>
  <c r="B421" i="10"/>
  <c r="C420" i="10"/>
  <c r="B420" i="10"/>
  <c r="D418" i="10"/>
  <c r="B418" i="10"/>
  <c r="B417" i="10"/>
  <c r="D415" i="10"/>
  <c r="C415" i="10"/>
  <c r="B415" i="10"/>
  <c r="B414" i="10"/>
  <c r="A412" i="10"/>
  <c r="D390" i="10"/>
  <c r="B441" i="10" s="1"/>
  <c r="D372" i="10"/>
  <c r="D368" i="10"/>
  <c r="D367" i="10"/>
  <c r="D361" i="10"/>
  <c r="D329" i="10"/>
  <c r="D328" i="10"/>
  <c r="D330" i="10" s="1"/>
  <c r="D319" i="10"/>
  <c r="D339" i="10" s="1"/>
  <c r="C482" i="10" s="1"/>
  <c r="D314" i="10"/>
  <c r="D290" i="10"/>
  <c r="D283" i="10"/>
  <c r="D277" i="10"/>
  <c r="D275" i="10"/>
  <c r="B476" i="10" s="1"/>
  <c r="D265" i="10"/>
  <c r="D260" i="10"/>
  <c r="D240" i="10"/>
  <c r="B447" i="10" s="1"/>
  <c r="D236" i="10"/>
  <c r="D229" i="10"/>
  <c r="B445" i="10" s="1"/>
  <c r="D221" i="10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E217" i="10" s="1"/>
  <c r="D204" i="10"/>
  <c r="C204" i="10"/>
  <c r="B204" i="10"/>
  <c r="E203" i="10"/>
  <c r="E202" i="10"/>
  <c r="C474" i="10" s="1"/>
  <c r="E201" i="10"/>
  <c r="E200" i="10"/>
  <c r="C473" i="10" s="1"/>
  <c r="E199" i="10"/>
  <c r="E198" i="10"/>
  <c r="C471" i="10" s="1"/>
  <c r="E197" i="10"/>
  <c r="E196" i="10"/>
  <c r="C469" i="10" s="1"/>
  <c r="B196" i="10"/>
  <c r="U722" i="10" s="1"/>
  <c r="E195" i="10"/>
  <c r="E204" i="10" s="1"/>
  <c r="C476" i="10" s="1"/>
  <c r="D190" i="10"/>
  <c r="D437" i="10" s="1"/>
  <c r="D186" i="10"/>
  <c r="D181" i="10"/>
  <c r="D435" i="10" s="1"/>
  <c r="D177" i="10"/>
  <c r="D434" i="10" s="1"/>
  <c r="D173" i="10"/>
  <c r="D428" i="10" s="1"/>
  <c r="E154" i="10"/>
  <c r="E153" i="10"/>
  <c r="E152" i="10"/>
  <c r="E151" i="10"/>
  <c r="E150" i="10"/>
  <c r="E148" i="10"/>
  <c r="E147" i="10"/>
  <c r="D463" i="10" s="1"/>
  <c r="D465" i="10" s="1"/>
  <c r="E146" i="10"/>
  <c r="E145" i="10"/>
  <c r="C418" i="10" s="1"/>
  <c r="E144" i="10"/>
  <c r="C417" i="10" s="1"/>
  <c r="E142" i="10"/>
  <c r="D464" i="10" s="1"/>
  <c r="E141" i="10"/>
  <c r="E140" i="10"/>
  <c r="E139" i="10"/>
  <c r="E138" i="10"/>
  <c r="C414" i="10" s="1"/>
  <c r="E127" i="10"/>
  <c r="CE80" i="10"/>
  <c r="CF79" i="10"/>
  <c r="CE79" i="10"/>
  <c r="CE78" i="10"/>
  <c r="CF77" i="10"/>
  <c r="CE77" i="10"/>
  <c r="Q816" i="10" s="1"/>
  <c r="CF76" i="10"/>
  <c r="CE76" i="10"/>
  <c r="AV75" i="10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AB75" i="10"/>
  <c r="N759" i="10" s="1"/>
  <c r="AA75" i="10"/>
  <c r="N758" i="10" s="1"/>
  <c r="Z75" i="10"/>
  <c r="N757" i="10" s="1"/>
  <c r="Y75" i="10"/>
  <c r="N756" i="10" s="1"/>
  <c r="X75" i="10"/>
  <c r="W75" i="10"/>
  <c r="N754" i="10" s="1"/>
  <c r="V75" i="10"/>
  <c r="N753" i="10" s="1"/>
  <c r="U75" i="10"/>
  <c r="N752" i="10" s="1"/>
  <c r="T75" i="10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E75" i="10"/>
  <c r="N736" i="10" s="1"/>
  <c r="D75" i="10"/>
  <c r="N735" i="10" s="1"/>
  <c r="C75" i="10"/>
  <c r="N734" i="10" s="1"/>
  <c r="N815" i="10" s="1"/>
  <c r="CE74" i="10"/>
  <c r="CE73" i="10"/>
  <c r="CD71" i="10"/>
  <c r="C575" i="10" s="1"/>
  <c r="CE70" i="10"/>
  <c r="CE69" i="10"/>
  <c r="L816" i="10" s="1"/>
  <c r="CE68" i="10"/>
  <c r="K816" i="10" s="1"/>
  <c r="CE66" i="10"/>
  <c r="CE65" i="10"/>
  <c r="CE64" i="10"/>
  <c r="CE63" i="10"/>
  <c r="F816" i="10" s="1"/>
  <c r="CE61" i="10"/>
  <c r="CE60" i="10"/>
  <c r="B53" i="10"/>
  <c r="CB52" i="10"/>
  <c r="CB67" i="10" s="1"/>
  <c r="J811" i="10" s="1"/>
  <c r="BW52" i="10"/>
  <c r="BW67" i="10" s="1"/>
  <c r="J806" i="10" s="1"/>
  <c r="BQ52" i="10"/>
  <c r="BQ67" i="10" s="1"/>
  <c r="J800" i="10" s="1"/>
  <c r="BL52" i="10"/>
  <c r="BL67" i="10" s="1"/>
  <c r="J795" i="10" s="1"/>
  <c r="BG52" i="10"/>
  <c r="BG67" i="10" s="1"/>
  <c r="J790" i="10" s="1"/>
  <c r="BA52" i="10"/>
  <c r="BA67" i="10" s="1"/>
  <c r="J784" i="10" s="1"/>
  <c r="AV52" i="10"/>
  <c r="AV67" i="10" s="1"/>
  <c r="J779" i="10" s="1"/>
  <c r="AQ52" i="10"/>
  <c r="AQ67" i="10" s="1"/>
  <c r="J774" i="10" s="1"/>
  <c r="AK52" i="10"/>
  <c r="AK67" i="10" s="1"/>
  <c r="J768" i="10" s="1"/>
  <c r="AF52" i="10"/>
  <c r="AF67" i="10" s="1"/>
  <c r="J763" i="10" s="1"/>
  <c r="AA52" i="10"/>
  <c r="AA67" i="10" s="1"/>
  <c r="J758" i="10" s="1"/>
  <c r="U52" i="10"/>
  <c r="U67" i="10" s="1"/>
  <c r="J752" i="10" s="1"/>
  <c r="P52" i="10"/>
  <c r="P67" i="10" s="1"/>
  <c r="J747" i="10" s="1"/>
  <c r="K52" i="10"/>
  <c r="K67" i="10" s="1"/>
  <c r="J742" i="10" s="1"/>
  <c r="E52" i="10"/>
  <c r="E67" i="10" s="1"/>
  <c r="J736" i="10" s="1"/>
  <c r="CE51" i="10"/>
  <c r="B49" i="10"/>
  <c r="BZ48" i="10"/>
  <c r="BZ62" i="10" s="1"/>
  <c r="BU48" i="10"/>
  <c r="BU62" i="10" s="1"/>
  <c r="BO48" i="10"/>
  <c r="BO62" i="10" s="1"/>
  <c r="BJ48" i="10"/>
  <c r="BJ62" i="10" s="1"/>
  <c r="BE48" i="10"/>
  <c r="BE62" i="10" s="1"/>
  <c r="AY48" i="10"/>
  <c r="AY62" i="10" s="1"/>
  <c r="AT48" i="10"/>
  <c r="AT62" i="10" s="1"/>
  <c r="AO48" i="10"/>
  <c r="AO62" i="10" s="1"/>
  <c r="AI48" i="10"/>
  <c r="AI62" i="10" s="1"/>
  <c r="AD48" i="10"/>
  <c r="AD62" i="10" s="1"/>
  <c r="Y48" i="10"/>
  <c r="Y62" i="10" s="1"/>
  <c r="S48" i="10"/>
  <c r="S62" i="10" s="1"/>
  <c r="N48" i="10"/>
  <c r="N62" i="10" s="1"/>
  <c r="I48" i="10"/>
  <c r="I62" i="10" s="1"/>
  <c r="C48" i="10"/>
  <c r="C62" i="10" s="1"/>
  <c r="CE47" i="10"/>
  <c r="E772" i="10" l="1"/>
  <c r="E793" i="10"/>
  <c r="BJ71" i="10"/>
  <c r="E756" i="10"/>
  <c r="E777" i="10"/>
  <c r="AT71" i="10"/>
  <c r="E740" i="10"/>
  <c r="I71" i="10"/>
  <c r="E761" i="10"/>
  <c r="AD71" i="10"/>
  <c r="E804" i="10"/>
  <c r="BU71" i="10"/>
  <c r="E745" i="10"/>
  <c r="N71" i="10"/>
  <c r="E788" i="10"/>
  <c r="E809" i="10"/>
  <c r="BZ71" i="10"/>
  <c r="E734" i="10"/>
  <c r="E750" i="10"/>
  <c r="E766" i="10"/>
  <c r="AY71" i="10"/>
  <c r="E782" i="10"/>
  <c r="D816" i="10"/>
  <c r="CB48" i="10"/>
  <c r="CB62" i="10" s="1"/>
  <c r="BX48" i="10"/>
  <c r="BX62" i="10" s="1"/>
  <c r="BT48" i="10"/>
  <c r="BT62" i="10" s="1"/>
  <c r="BP48" i="10"/>
  <c r="BP62" i="10" s="1"/>
  <c r="BL48" i="10"/>
  <c r="BL62" i="10" s="1"/>
  <c r="BH48" i="10"/>
  <c r="BH62" i="10" s="1"/>
  <c r="BD48" i="10"/>
  <c r="BD62" i="10" s="1"/>
  <c r="AZ48" i="10"/>
  <c r="AZ62" i="10" s="1"/>
  <c r="AV48" i="10"/>
  <c r="AV62" i="10" s="1"/>
  <c r="AR48" i="10"/>
  <c r="AR62" i="10" s="1"/>
  <c r="AN48" i="10"/>
  <c r="AN62" i="10" s="1"/>
  <c r="AJ48" i="10"/>
  <c r="AJ62" i="10" s="1"/>
  <c r="AF48" i="10"/>
  <c r="AF62" i="10" s="1"/>
  <c r="AB48" i="10"/>
  <c r="AB62" i="10" s="1"/>
  <c r="X48" i="10"/>
  <c r="X62" i="10" s="1"/>
  <c r="T48" i="10"/>
  <c r="T62" i="10" s="1"/>
  <c r="P48" i="10"/>
  <c r="P62" i="10" s="1"/>
  <c r="L48" i="10"/>
  <c r="L62" i="10" s="1"/>
  <c r="H48" i="10"/>
  <c r="H62" i="10" s="1"/>
  <c r="D48" i="10"/>
  <c r="D62" i="10" s="1"/>
  <c r="I816" i="10"/>
  <c r="C432" i="10"/>
  <c r="M816" i="10"/>
  <c r="C458" i="10"/>
  <c r="BZ52" i="10"/>
  <c r="BZ67" i="10" s="1"/>
  <c r="J809" i="10" s="1"/>
  <c r="BV52" i="10"/>
  <c r="BV67" i="10" s="1"/>
  <c r="J805" i="10" s="1"/>
  <c r="BR52" i="10"/>
  <c r="BR67" i="10" s="1"/>
  <c r="J801" i="10" s="1"/>
  <c r="BN52" i="10"/>
  <c r="BN67" i="10" s="1"/>
  <c r="J797" i="10" s="1"/>
  <c r="BJ52" i="10"/>
  <c r="BJ67" i="10" s="1"/>
  <c r="J793" i="10" s="1"/>
  <c r="BF52" i="10"/>
  <c r="BF67" i="10" s="1"/>
  <c r="J789" i="10" s="1"/>
  <c r="BB52" i="10"/>
  <c r="BB67" i="10" s="1"/>
  <c r="J785" i="10" s="1"/>
  <c r="AX52" i="10"/>
  <c r="AX67" i="10" s="1"/>
  <c r="J781" i="10" s="1"/>
  <c r="AT52" i="10"/>
  <c r="AT67" i="10" s="1"/>
  <c r="J777" i="10" s="1"/>
  <c r="AP52" i="10"/>
  <c r="AP67" i="10" s="1"/>
  <c r="J773" i="10" s="1"/>
  <c r="AL52" i="10"/>
  <c r="AL67" i="10" s="1"/>
  <c r="J769" i="10" s="1"/>
  <c r="AH52" i="10"/>
  <c r="AH67" i="10" s="1"/>
  <c r="J765" i="10" s="1"/>
  <c r="AD52" i="10"/>
  <c r="AD67" i="10" s="1"/>
  <c r="J761" i="10" s="1"/>
  <c r="Z52" i="10"/>
  <c r="Z67" i="10" s="1"/>
  <c r="J757" i="10" s="1"/>
  <c r="V52" i="10"/>
  <c r="V67" i="10" s="1"/>
  <c r="J753" i="10" s="1"/>
  <c r="R52" i="10"/>
  <c r="R67" i="10" s="1"/>
  <c r="J749" i="10" s="1"/>
  <c r="N52" i="10"/>
  <c r="N67" i="10" s="1"/>
  <c r="J745" i="10" s="1"/>
  <c r="J52" i="10"/>
  <c r="J67" i="10" s="1"/>
  <c r="J741" i="10" s="1"/>
  <c r="F52" i="10"/>
  <c r="F67" i="10" s="1"/>
  <c r="J737" i="10" s="1"/>
  <c r="S816" i="10"/>
  <c r="J612" i="10"/>
  <c r="CD722" i="10"/>
  <c r="B444" i="10"/>
  <c r="D242" i="10"/>
  <c r="B448" i="10" s="1"/>
  <c r="E48" i="10"/>
  <c r="E62" i="10" s="1"/>
  <c r="J48" i="10"/>
  <c r="J62" i="10" s="1"/>
  <c r="O48" i="10"/>
  <c r="O62" i="10" s="1"/>
  <c r="U48" i="10"/>
  <c r="U62" i="10" s="1"/>
  <c r="Z48" i="10"/>
  <c r="Z62" i="10" s="1"/>
  <c r="AE48" i="10"/>
  <c r="AE62" i="10" s="1"/>
  <c r="AK48" i="10"/>
  <c r="AK62" i="10" s="1"/>
  <c r="AP48" i="10"/>
  <c r="AP62" i="10" s="1"/>
  <c r="AU48" i="10"/>
  <c r="AU62" i="10" s="1"/>
  <c r="BA48" i="10"/>
  <c r="BA62" i="10" s="1"/>
  <c r="BF48" i="10"/>
  <c r="BF62" i="10" s="1"/>
  <c r="BK48" i="10"/>
  <c r="BK62" i="10" s="1"/>
  <c r="BQ48" i="10"/>
  <c r="BQ62" i="10" s="1"/>
  <c r="BV48" i="10"/>
  <c r="BV62" i="10" s="1"/>
  <c r="CA48" i="10"/>
  <c r="CA62" i="10" s="1"/>
  <c r="G52" i="10"/>
  <c r="G67" i="10" s="1"/>
  <c r="J738" i="10" s="1"/>
  <c r="L52" i="10"/>
  <c r="L67" i="10" s="1"/>
  <c r="J743" i="10" s="1"/>
  <c r="Q52" i="10"/>
  <c r="Q67" i="10" s="1"/>
  <c r="J748" i="10" s="1"/>
  <c r="W52" i="10"/>
  <c r="W67" i="10" s="1"/>
  <c r="J754" i="10" s="1"/>
  <c r="AB52" i="10"/>
  <c r="AB67" i="10" s="1"/>
  <c r="J759" i="10" s="1"/>
  <c r="AG52" i="10"/>
  <c r="AG67" i="10" s="1"/>
  <c r="J764" i="10" s="1"/>
  <c r="AM52" i="10"/>
  <c r="AM67" i="10" s="1"/>
  <c r="J770" i="10" s="1"/>
  <c r="AR52" i="10"/>
  <c r="AR67" i="10" s="1"/>
  <c r="J775" i="10" s="1"/>
  <c r="AW52" i="10"/>
  <c r="AW67" i="10" s="1"/>
  <c r="J780" i="10" s="1"/>
  <c r="BC52" i="10"/>
  <c r="BC67" i="10" s="1"/>
  <c r="J786" i="10" s="1"/>
  <c r="BH52" i="10"/>
  <c r="BH67" i="10" s="1"/>
  <c r="J791" i="10" s="1"/>
  <c r="BM52" i="10"/>
  <c r="BM67" i="10" s="1"/>
  <c r="J796" i="10" s="1"/>
  <c r="BS52" i="10"/>
  <c r="BS67" i="10" s="1"/>
  <c r="J802" i="10" s="1"/>
  <c r="BX52" i="10"/>
  <c r="BX67" i="10" s="1"/>
  <c r="J807" i="10" s="1"/>
  <c r="CC52" i="10"/>
  <c r="CC67" i="10" s="1"/>
  <c r="J812" i="10" s="1"/>
  <c r="D292" i="10"/>
  <c r="D341" i="10" s="1"/>
  <c r="C481" i="10" s="1"/>
  <c r="C427" i="10"/>
  <c r="E798" i="10"/>
  <c r="F48" i="10"/>
  <c r="F62" i="10" s="1"/>
  <c r="K48" i="10"/>
  <c r="K62" i="10" s="1"/>
  <c r="Q48" i="10"/>
  <c r="Q62" i="10" s="1"/>
  <c r="V48" i="10"/>
  <c r="V62" i="10" s="1"/>
  <c r="AA48" i="10"/>
  <c r="AA62" i="10" s="1"/>
  <c r="AG48" i="10"/>
  <c r="AG62" i="10" s="1"/>
  <c r="AL48" i="10"/>
  <c r="AL62" i="10" s="1"/>
  <c r="AQ48" i="10"/>
  <c r="AQ62" i="10" s="1"/>
  <c r="AW48" i="10"/>
  <c r="AW62" i="10" s="1"/>
  <c r="BB48" i="10"/>
  <c r="BB62" i="10" s="1"/>
  <c r="BG48" i="10"/>
  <c r="BG62" i="10" s="1"/>
  <c r="BM48" i="10"/>
  <c r="BM62" i="10" s="1"/>
  <c r="BR48" i="10"/>
  <c r="BR62" i="10" s="1"/>
  <c r="BW48" i="10"/>
  <c r="BW62" i="10" s="1"/>
  <c r="CC48" i="10"/>
  <c r="CC62" i="10" s="1"/>
  <c r="C52" i="10"/>
  <c r="H52" i="10"/>
  <c r="H67" i="10" s="1"/>
  <c r="J739" i="10" s="1"/>
  <c r="M52" i="10"/>
  <c r="M67" i="10" s="1"/>
  <c r="J744" i="10" s="1"/>
  <c r="S52" i="10"/>
  <c r="S67" i="10" s="1"/>
  <c r="J750" i="10" s="1"/>
  <c r="X52" i="10"/>
  <c r="X67" i="10" s="1"/>
  <c r="J755" i="10" s="1"/>
  <c r="AC52" i="10"/>
  <c r="AC67" i="10" s="1"/>
  <c r="J760" i="10" s="1"/>
  <c r="AI52" i="10"/>
  <c r="AI67" i="10" s="1"/>
  <c r="J766" i="10" s="1"/>
  <c r="AN52" i="10"/>
  <c r="AN67" i="10" s="1"/>
  <c r="J771" i="10" s="1"/>
  <c r="AS52" i="10"/>
  <c r="AS67" i="10" s="1"/>
  <c r="J776" i="10" s="1"/>
  <c r="AY52" i="10"/>
  <c r="AY67" i="10" s="1"/>
  <c r="J782" i="10" s="1"/>
  <c r="BD52" i="10"/>
  <c r="BD67" i="10" s="1"/>
  <c r="J787" i="10" s="1"/>
  <c r="BI52" i="10"/>
  <c r="BI67" i="10" s="1"/>
  <c r="J792" i="10" s="1"/>
  <c r="BO52" i="10"/>
  <c r="BO67" i="10" s="1"/>
  <c r="J798" i="10" s="1"/>
  <c r="BT52" i="10"/>
  <c r="BT67" i="10" s="1"/>
  <c r="J803" i="10" s="1"/>
  <c r="BY52" i="10"/>
  <c r="BY67" i="10" s="1"/>
  <c r="J808" i="10" s="1"/>
  <c r="C430" i="10"/>
  <c r="G816" i="10"/>
  <c r="F612" i="10"/>
  <c r="O816" i="10"/>
  <c r="C463" i="10"/>
  <c r="CE75" i="10"/>
  <c r="T816" i="10"/>
  <c r="L612" i="10"/>
  <c r="C468" i="10"/>
  <c r="G815" i="10"/>
  <c r="L815" i="10"/>
  <c r="Q815" i="10"/>
  <c r="S815" i="10"/>
  <c r="G48" i="10"/>
  <c r="G62" i="10" s="1"/>
  <c r="M48" i="10"/>
  <c r="M62" i="10" s="1"/>
  <c r="R48" i="10"/>
  <c r="R62" i="10" s="1"/>
  <c r="W48" i="10"/>
  <c r="W62" i="10" s="1"/>
  <c r="AC48" i="10"/>
  <c r="AC62" i="10" s="1"/>
  <c r="AH48" i="10"/>
  <c r="AH62" i="10" s="1"/>
  <c r="AM48" i="10"/>
  <c r="AM62" i="10" s="1"/>
  <c r="AS48" i="10"/>
  <c r="AS62" i="10" s="1"/>
  <c r="AX48" i="10"/>
  <c r="AX62" i="10" s="1"/>
  <c r="BC48" i="10"/>
  <c r="BC62" i="10" s="1"/>
  <c r="BI48" i="10"/>
  <c r="BI62" i="10" s="1"/>
  <c r="BN48" i="10"/>
  <c r="BN62" i="10" s="1"/>
  <c r="BS48" i="10"/>
  <c r="BS62" i="10" s="1"/>
  <c r="BY48" i="10"/>
  <c r="BY62" i="10" s="1"/>
  <c r="D52" i="10"/>
  <c r="D67" i="10" s="1"/>
  <c r="J735" i="10" s="1"/>
  <c r="I52" i="10"/>
  <c r="I67" i="10" s="1"/>
  <c r="J740" i="10" s="1"/>
  <c r="O52" i="10"/>
  <c r="O67" i="10" s="1"/>
  <c r="J746" i="10" s="1"/>
  <c r="T52" i="10"/>
  <c r="T67" i="10" s="1"/>
  <c r="J751" i="10" s="1"/>
  <c r="Y52" i="10"/>
  <c r="Y67" i="10" s="1"/>
  <c r="J756" i="10" s="1"/>
  <c r="AE52" i="10"/>
  <c r="AE67" i="10" s="1"/>
  <c r="J762" i="10" s="1"/>
  <c r="AJ52" i="10"/>
  <c r="AJ67" i="10" s="1"/>
  <c r="J767" i="10" s="1"/>
  <c r="AO52" i="10"/>
  <c r="AO67" i="10" s="1"/>
  <c r="J772" i="10" s="1"/>
  <c r="AU52" i="10"/>
  <c r="AU67" i="10" s="1"/>
  <c r="J778" i="10" s="1"/>
  <c r="AZ52" i="10"/>
  <c r="AZ67" i="10" s="1"/>
  <c r="J783" i="10" s="1"/>
  <c r="BE52" i="10"/>
  <c r="BE67" i="10" s="1"/>
  <c r="J788" i="10" s="1"/>
  <c r="BK52" i="10"/>
  <c r="BK67" i="10" s="1"/>
  <c r="J794" i="10" s="1"/>
  <c r="BP52" i="10"/>
  <c r="BP67" i="10" s="1"/>
  <c r="J799" i="10" s="1"/>
  <c r="BU52" i="10"/>
  <c r="BU67" i="10" s="1"/>
  <c r="J804" i="10" s="1"/>
  <c r="CA52" i="10"/>
  <c r="CA67" i="10" s="1"/>
  <c r="J810" i="10" s="1"/>
  <c r="BI730" i="10"/>
  <c r="H612" i="10"/>
  <c r="C431" i="10"/>
  <c r="H816" i="10"/>
  <c r="D373" i="10"/>
  <c r="D391" i="10" s="1"/>
  <c r="D393" i="10" s="1"/>
  <c r="D396" i="10" s="1"/>
  <c r="C815" i="10"/>
  <c r="F815" i="10"/>
  <c r="C816" i="10"/>
  <c r="D612" i="10"/>
  <c r="P816" i="10"/>
  <c r="K815" i="10"/>
  <c r="P815" i="10"/>
  <c r="T815" i="10"/>
  <c r="I815" i="10"/>
  <c r="O815" i="10"/>
  <c r="D815" i="10"/>
  <c r="H815" i="10"/>
  <c r="E797" i="10" l="1"/>
  <c r="BN71" i="10"/>
  <c r="E776" i="10"/>
  <c r="AS71" i="10"/>
  <c r="E754" i="10"/>
  <c r="W71" i="10"/>
  <c r="E812" i="10"/>
  <c r="CC71" i="10"/>
  <c r="BG71" i="10"/>
  <c r="E790" i="10"/>
  <c r="E769" i="10"/>
  <c r="AL71" i="10"/>
  <c r="E748" i="10"/>
  <c r="Q71" i="10"/>
  <c r="BK71" i="10"/>
  <c r="E794" i="10"/>
  <c r="E773" i="10"/>
  <c r="AP71" i="10"/>
  <c r="E752" i="10"/>
  <c r="U71" i="10"/>
  <c r="E743" i="10"/>
  <c r="L71" i="10"/>
  <c r="E759" i="10"/>
  <c r="AB71" i="10"/>
  <c r="E775" i="10"/>
  <c r="AR71" i="10"/>
  <c r="E791" i="10"/>
  <c r="BH71" i="10"/>
  <c r="E807" i="10"/>
  <c r="BX71" i="10"/>
  <c r="S71" i="10"/>
  <c r="B571" i="10"/>
  <c r="C571" i="10"/>
  <c r="C646" i="10"/>
  <c r="C679" i="10"/>
  <c r="C507" i="10"/>
  <c r="G507" i="10" s="1"/>
  <c r="B507" i="10"/>
  <c r="B523" i="10"/>
  <c r="C523" i="10"/>
  <c r="G523" i="10" s="1"/>
  <c r="C695" i="10"/>
  <c r="B539" i="10"/>
  <c r="C711" i="10"/>
  <c r="C539" i="10"/>
  <c r="G539" i="10" s="1"/>
  <c r="CE48" i="10"/>
  <c r="E792" i="10"/>
  <c r="BI71" i="10"/>
  <c r="E770" i="10"/>
  <c r="AM71" i="10"/>
  <c r="E749" i="10"/>
  <c r="R71" i="10"/>
  <c r="BW71" i="10"/>
  <c r="E806" i="10"/>
  <c r="E785" i="10"/>
  <c r="BB71" i="10"/>
  <c r="E764" i="10"/>
  <c r="AG71" i="10"/>
  <c r="E742" i="10"/>
  <c r="K71" i="10"/>
  <c r="CA71" i="10"/>
  <c r="E810" i="10"/>
  <c r="E789" i="10"/>
  <c r="BF71" i="10"/>
  <c r="E768" i="10"/>
  <c r="AK71" i="10"/>
  <c r="O71" i="10"/>
  <c r="E746" i="10"/>
  <c r="CE62" i="10"/>
  <c r="E747" i="10"/>
  <c r="P71" i="10"/>
  <c r="E763" i="10"/>
  <c r="AF71" i="10"/>
  <c r="E779" i="10"/>
  <c r="AV71" i="10"/>
  <c r="E795" i="10"/>
  <c r="BL71" i="10"/>
  <c r="E811" i="10"/>
  <c r="CB71" i="10"/>
  <c r="B544" i="10"/>
  <c r="C625" i="10"/>
  <c r="C544" i="10"/>
  <c r="G544" i="10" s="1"/>
  <c r="B555" i="10"/>
  <c r="C617" i="10"/>
  <c r="C555" i="10"/>
  <c r="E808" i="10"/>
  <c r="BY71" i="10"/>
  <c r="BC71" i="10"/>
  <c r="E786" i="10"/>
  <c r="E765" i="10"/>
  <c r="AH71" i="10"/>
  <c r="E744" i="10"/>
  <c r="M71" i="10"/>
  <c r="E801" i="10"/>
  <c r="BR71" i="10"/>
  <c r="E780" i="10"/>
  <c r="AW71" i="10"/>
  <c r="AA71" i="10"/>
  <c r="E758" i="10"/>
  <c r="E737" i="10"/>
  <c r="F71" i="10"/>
  <c r="E805" i="10"/>
  <c r="BV71" i="10"/>
  <c r="BA71" i="10"/>
  <c r="E784" i="10"/>
  <c r="E762" i="10"/>
  <c r="AE71" i="10"/>
  <c r="E741" i="10"/>
  <c r="J71" i="10"/>
  <c r="E735" i="10"/>
  <c r="E815" i="10" s="1"/>
  <c r="D71" i="10"/>
  <c r="E751" i="10"/>
  <c r="T71" i="10"/>
  <c r="E767" i="10"/>
  <c r="AJ71" i="10"/>
  <c r="E783" i="10"/>
  <c r="AZ71" i="10"/>
  <c r="E799" i="10"/>
  <c r="BP71" i="10"/>
  <c r="AI71" i="10"/>
  <c r="BE71" i="10"/>
  <c r="B566" i="10"/>
  <c r="C566" i="10"/>
  <c r="C641" i="10"/>
  <c r="C502" i="10"/>
  <c r="G502" i="10" s="1"/>
  <c r="C674" i="10"/>
  <c r="B502" i="10"/>
  <c r="Y71" i="10"/>
  <c r="BS71" i="10"/>
  <c r="E802" i="10"/>
  <c r="E781" i="10"/>
  <c r="AX71" i="10"/>
  <c r="E760" i="10"/>
  <c r="AC71" i="10"/>
  <c r="G71" i="10"/>
  <c r="E738" i="10"/>
  <c r="N816" i="10"/>
  <c r="K612" i="10"/>
  <c r="C465" i="10"/>
  <c r="C67" i="10"/>
  <c r="CE52" i="10"/>
  <c r="E796" i="10"/>
  <c r="BM71" i="10"/>
  <c r="E774" i="10"/>
  <c r="AQ71" i="10"/>
  <c r="E753" i="10"/>
  <c r="V71" i="10"/>
  <c r="E800" i="10"/>
  <c r="BQ71" i="10"/>
  <c r="E778" i="10"/>
  <c r="AU71" i="10"/>
  <c r="E757" i="10"/>
  <c r="Z71" i="10"/>
  <c r="E736" i="10"/>
  <c r="E71" i="10"/>
  <c r="E739" i="10"/>
  <c r="H71" i="10"/>
  <c r="E755" i="10"/>
  <c r="X71" i="10"/>
  <c r="E771" i="10"/>
  <c r="AN71" i="10"/>
  <c r="E787" i="10"/>
  <c r="BD71" i="10"/>
  <c r="E803" i="10"/>
  <c r="BT71" i="10"/>
  <c r="BO71" i="10"/>
  <c r="AO71" i="10"/>
  <c r="B575" i="1"/>
  <c r="A493" i="1"/>
  <c r="A412" i="1"/>
  <c r="F493" i="1"/>
  <c r="D493" i="1"/>
  <c r="B493" i="1"/>
  <c r="B560" i="10" l="1"/>
  <c r="C627" i="10"/>
  <c r="C560" i="10"/>
  <c r="B522" i="10"/>
  <c r="C694" i="10"/>
  <c r="C522" i="10"/>
  <c r="G522" i="10" s="1"/>
  <c r="C692" i="10"/>
  <c r="B520" i="10"/>
  <c r="C520" i="10"/>
  <c r="G520" i="10" s="1"/>
  <c r="B530" i="10"/>
  <c r="C702" i="10"/>
  <c r="C530" i="10"/>
  <c r="G530" i="10" s="1"/>
  <c r="C698" i="10"/>
  <c r="C526" i="10"/>
  <c r="G526" i="10" s="1"/>
  <c r="B526" i="10"/>
  <c r="C704" i="10"/>
  <c r="C532" i="10"/>
  <c r="G532" i="10" s="1"/>
  <c r="B532" i="10"/>
  <c r="B553" i="10"/>
  <c r="C636" i="10"/>
  <c r="C553" i="10"/>
  <c r="B521" i="10"/>
  <c r="C521" i="10"/>
  <c r="G521" i="10" s="1"/>
  <c r="C693" i="10"/>
  <c r="C514" i="10"/>
  <c r="G514" i="10" s="1"/>
  <c r="C686" i="10"/>
  <c r="B514" i="10"/>
  <c r="B531" i="10"/>
  <c r="C703" i="10"/>
  <c r="C531" i="10"/>
  <c r="G531" i="10" s="1"/>
  <c r="C620" i="10"/>
  <c r="B574" i="10"/>
  <c r="C574" i="10"/>
  <c r="C710" i="10"/>
  <c r="C538" i="10"/>
  <c r="G538" i="10" s="1"/>
  <c r="B538" i="10"/>
  <c r="C565" i="10"/>
  <c r="B565" i="10"/>
  <c r="C640" i="10"/>
  <c r="C705" i="10"/>
  <c r="C533" i="10"/>
  <c r="G533" i="10" s="1"/>
  <c r="B533" i="10"/>
  <c r="B501" i="10"/>
  <c r="C501" i="10"/>
  <c r="G501" i="10" s="1"/>
  <c r="C673" i="10"/>
  <c r="C691" i="10"/>
  <c r="B519" i="10"/>
  <c r="C519" i="10"/>
  <c r="G519" i="10" s="1"/>
  <c r="B562" i="10"/>
  <c r="C562" i="10"/>
  <c r="C623" i="10"/>
  <c r="C708" i="10"/>
  <c r="C536" i="10"/>
  <c r="G536" i="10" s="1"/>
  <c r="B536" i="10"/>
  <c r="B564" i="10"/>
  <c r="C564" i="10"/>
  <c r="C639" i="10"/>
  <c r="C550" i="10"/>
  <c r="G550" i="10" s="1"/>
  <c r="C614" i="10"/>
  <c r="B550" i="10"/>
  <c r="C628" i="10"/>
  <c r="C545" i="10"/>
  <c r="G545" i="10" s="1"/>
  <c r="B545" i="10"/>
  <c r="C513" i="10"/>
  <c r="G513" i="10" s="1"/>
  <c r="C685" i="10"/>
  <c r="B513" i="10"/>
  <c r="B503" i="10"/>
  <c r="C675" i="10"/>
  <c r="C503" i="10"/>
  <c r="G503" i="10" s="1"/>
  <c r="C671" i="10"/>
  <c r="C499" i="10"/>
  <c r="G499" i="10" s="1"/>
  <c r="B499" i="10"/>
  <c r="B542" i="10"/>
  <c r="C631" i="10"/>
  <c r="C542" i="10"/>
  <c r="C506" i="10"/>
  <c r="G506" i="10" s="1"/>
  <c r="B506" i="10"/>
  <c r="C678" i="10"/>
  <c r="C557" i="10"/>
  <c r="C637" i="10"/>
  <c r="B557" i="10"/>
  <c r="C697" i="10"/>
  <c r="C525" i="10"/>
  <c r="G525" i="10" s="1"/>
  <c r="B525" i="10"/>
  <c r="E816" i="10"/>
  <c r="C428" i="10"/>
  <c r="B572" i="10"/>
  <c r="C647" i="10"/>
  <c r="C572" i="10"/>
  <c r="B568" i="10"/>
  <c r="C568" i="10"/>
  <c r="C643" i="10"/>
  <c r="C684" i="10"/>
  <c r="B512" i="10"/>
  <c r="C512" i="10"/>
  <c r="G512" i="10" s="1"/>
  <c r="B556" i="10"/>
  <c r="C556" i="10"/>
  <c r="C635" i="10"/>
  <c r="C534" i="10"/>
  <c r="G534" i="10" s="1"/>
  <c r="B534" i="10"/>
  <c r="C706" i="10"/>
  <c r="J734" i="10"/>
  <c r="J815" i="10" s="1"/>
  <c r="CE67" i="10"/>
  <c r="C71" i="10"/>
  <c r="C616" i="10"/>
  <c r="B543" i="10"/>
  <c r="C543" i="10"/>
  <c r="C518" i="10"/>
  <c r="G518" i="10" s="1"/>
  <c r="C690" i="10"/>
  <c r="B518" i="10"/>
  <c r="C700" i="10"/>
  <c r="C528" i="10"/>
  <c r="G528" i="10" s="1"/>
  <c r="B528" i="10"/>
  <c r="C630" i="10"/>
  <c r="C546" i="10"/>
  <c r="G546" i="10" s="1"/>
  <c r="B546" i="10"/>
  <c r="C548" i="10"/>
  <c r="B548" i="10"/>
  <c r="C633" i="10"/>
  <c r="F544" i="10"/>
  <c r="H544" i="10"/>
  <c r="C629" i="10"/>
  <c r="C551" i="10"/>
  <c r="B551" i="10"/>
  <c r="C676" i="10"/>
  <c r="B504" i="10"/>
  <c r="C504" i="10"/>
  <c r="G504" i="10" s="1"/>
  <c r="B547" i="10"/>
  <c r="C547" i="10"/>
  <c r="C632" i="10"/>
  <c r="C683" i="10"/>
  <c r="B511" i="10"/>
  <c r="C511" i="10"/>
  <c r="G511" i="10" s="1"/>
  <c r="B554" i="10"/>
  <c r="C634" i="10"/>
  <c r="C554" i="10"/>
  <c r="F523" i="10"/>
  <c r="H523" i="10"/>
  <c r="C644" i="10"/>
  <c r="C569" i="10"/>
  <c r="B569" i="10"/>
  <c r="C709" i="10"/>
  <c r="B537" i="10"/>
  <c r="C537" i="10"/>
  <c r="G537" i="10" s="1"/>
  <c r="B505" i="10"/>
  <c r="C677" i="10"/>
  <c r="C505" i="10"/>
  <c r="G505" i="10" s="1"/>
  <c r="B535" i="10"/>
  <c r="C707" i="10"/>
  <c r="C535" i="10"/>
  <c r="G535" i="10" s="1"/>
  <c r="C510" i="10"/>
  <c r="G510" i="10" s="1"/>
  <c r="C682" i="10"/>
  <c r="B510" i="10"/>
  <c r="C688" i="10"/>
  <c r="C516" i="10"/>
  <c r="G516" i="10" s="1"/>
  <c r="B516" i="10"/>
  <c r="C619" i="10"/>
  <c r="C559" i="10"/>
  <c r="B559" i="10"/>
  <c r="C549" i="10"/>
  <c r="C624" i="10"/>
  <c r="B549" i="10"/>
  <c r="B517" i="10"/>
  <c r="C517" i="10"/>
  <c r="G517" i="10" s="1"/>
  <c r="C689" i="10"/>
  <c r="C498" i="10"/>
  <c r="G498" i="10" s="1"/>
  <c r="C670" i="10"/>
  <c r="B498" i="10"/>
  <c r="C712" i="10"/>
  <c r="C540" i="10"/>
  <c r="G540" i="10" s="1"/>
  <c r="B540" i="10"/>
  <c r="C515" i="10"/>
  <c r="G515" i="10" s="1"/>
  <c r="C687" i="10"/>
  <c r="B515" i="10"/>
  <c r="B558" i="10"/>
  <c r="C638" i="10"/>
  <c r="C558" i="10"/>
  <c r="C672" i="10"/>
  <c r="C500" i="10"/>
  <c r="G500" i="10" s="1"/>
  <c r="B500" i="10"/>
  <c r="F502" i="10"/>
  <c r="H502" i="10"/>
  <c r="C621" i="10"/>
  <c r="C561" i="10"/>
  <c r="B561" i="10"/>
  <c r="C701" i="10"/>
  <c r="C529" i="10"/>
  <c r="G529" i="10" s="1"/>
  <c r="B529" i="10"/>
  <c r="B497" i="10"/>
  <c r="C669" i="10"/>
  <c r="C497" i="10"/>
  <c r="G497" i="10" s="1"/>
  <c r="C696" i="10"/>
  <c r="C524" i="10"/>
  <c r="G524" i="10" s="1"/>
  <c r="B524" i="10"/>
  <c r="B567" i="10"/>
  <c r="C642" i="10"/>
  <c r="C567" i="10"/>
  <c r="C626" i="10"/>
  <c r="B563" i="10"/>
  <c r="C563" i="10"/>
  <c r="C699" i="10"/>
  <c r="B527" i="10"/>
  <c r="C527" i="10"/>
  <c r="G527" i="10" s="1"/>
  <c r="B570" i="10"/>
  <c r="C645" i="10"/>
  <c r="C570" i="10"/>
  <c r="C622" i="10"/>
  <c r="C573" i="10"/>
  <c r="B573" i="10"/>
  <c r="C713" i="10"/>
  <c r="C541" i="10"/>
  <c r="B541" i="10"/>
  <c r="B509" i="10"/>
  <c r="C681" i="10"/>
  <c r="C509" i="10"/>
  <c r="G509" i="10" s="1"/>
  <c r="C680" i="10"/>
  <c r="C508" i="10"/>
  <c r="G508" i="10" s="1"/>
  <c r="B508" i="10"/>
  <c r="F539" i="10"/>
  <c r="H539" i="10"/>
  <c r="H507" i="10"/>
  <c r="F507" i="10"/>
  <c r="C618" i="10"/>
  <c r="B552" i="10"/>
  <c r="C552" i="10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S48" i="1" s="1"/>
  <c r="BS62" i="1" s="1"/>
  <c r="CE65" i="1"/>
  <c r="C431" i="1" s="1"/>
  <c r="CE63" i="1"/>
  <c r="I365" i="9" s="1"/>
  <c r="CE66" i="1"/>
  <c r="I368" i="9" s="1"/>
  <c r="CE68" i="1"/>
  <c r="I370" i="9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C112" i="8" s="1"/>
  <c r="D372" i="1"/>
  <c r="C125" i="8" s="1"/>
  <c r="D260" i="1"/>
  <c r="D265" i="1"/>
  <c r="D275" i="1"/>
  <c r="B476" i="1" s="1"/>
  <c r="D290" i="1"/>
  <c r="C49" i="8" s="1"/>
  <c r="D314" i="1"/>
  <c r="D319" i="1"/>
  <c r="C74" i="8" s="1"/>
  <c r="D328" i="1"/>
  <c r="C84" i="8" s="1"/>
  <c r="D329" i="1"/>
  <c r="C85" i="8" s="1"/>
  <c r="D229" i="1"/>
  <c r="D236" i="1"/>
  <c r="D240" i="1"/>
  <c r="B447" i="1" s="1"/>
  <c r="E209" i="1"/>
  <c r="F24" i="6" s="1"/>
  <c r="E210" i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 s="1"/>
  <c r="C217" i="1"/>
  <c r="E196" i="1"/>
  <c r="F8" i="6" s="1"/>
  <c r="E197" i="1"/>
  <c r="C470" i="1" s="1"/>
  <c r="E198" i="1"/>
  <c r="E199" i="1"/>
  <c r="F11" i="6" s="1"/>
  <c r="E200" i="1"/>
  <c r="E201" i="1"/>
  <c r="F13" i="6" s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D181" i="1"/>
  <c r="D177" i="1"/>
  <c r="C20" i="5" s="1"/>
  <c r="E154" i="1"/>
  <c r="G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C415" i="1" s="1"/>
  <c r="E127" i="1"/>
  <c r="CF79" i="1"/>
  <c r="B53" i="1"/>
  <c r="CE51" i="1"/>
  <c r="B49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34" i="1"/>
  <c r="B438" i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P48" i="1"/>
  <c r="P62" i="1" s="1"/>
  <c r="I44" i="9" s="1"/>
  <c r="D436" i="1"/>
  <c r="C34" i="5"/>
  <c r="C16" i="8"/>
  <c r="F12" i="6"/>
  <c r="I377" i="9"/>
  <c r="G122" i="9"/>
  <c r="H58" i="9"/>
  <c r="F90" i="9"/>
  <c r="C218" i="9"/>
  <c r="D366" i="9"/>
  <c r="CE64" i="1"/>
  <c r="F612" i="1" s="1"/>
  <c r="D368" i="9"/>
  <c r="C276" i="9"/>
  <c r="CE70" i="1"/>
  <c r="C458" i="1" s="1"/>
  <c r="CE76" i="1"/>
  <c r="CE77" i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CD71" i="1"/>
  <c r="E373" i="9" s="1"/>
  <c r="C615" i="1"/>
  <c r="I612" i="1"/>
  <c r="E372" i="9"/>
  <c r="AV48" i="1"/>
  <c r="AV62" i="1" s="1"/>
  <c r="F204" i="9" s="1"/>
  <c r="B441" i="1"/>
  <c r="C141" i="8"/>
  <c r="C10" i="4" l="1"/>
  <c r="I366" i="9"/>
  <c r="C421" i="1"/>
  <c r="B440" i="1"/>
  <c r="B465" i="1"/>
  <c r="C472" i="1"/>
  <c r="C475" i="1"/>
  <c r="C473" i="1"/>
  <c r="C14" i="5"/>
  <c r="B10" i="4"/>
  <c r="G10" i="4"/>
  <c r="C575" i="1"/>
  <c r="F540" i="10"/>
  <c r="H540" i="10"/>
  <c r="F517" i="10"/>
  <c r="H517" i="10"/>
  <c r="H537" i="10"/>
  <c r="F537" i="10"/>
  <c r="J816" i="10"/>
  <c r="C433" i="10"/>
  <c r="H525" i="10"/>
  <c r="F525" i="10"/>
  <c r="H506" i="10"/>
  <c r="F506" i="10"/>
  <c r="F508" i="10"/>
  <c r="H508" i="10" s="1"/>
  <c r="F527" i="10"/>
  <c r="H527" i="10"/>
  <c r="H524" i="10"/>
  <c r="F524" i="10"/>
  <c r="H515" i="10"/>
  <c r="F515" i="10"/>
  <c r="F504" i="10"/>
  <c r="H504" i="10"/>
  <c r="F518" i="10"/>
  <c r="H518" i="10"/>
  <c r="F512" i="10"/>
  <c r="H512" i="10"/>
  <c r="CE71" i="10"/>
  <c r="C716" i="10" s="1"/>
  <c r="H499" i="10"/>
  <c r="F499" i="10"/>
  <c r="F550" i="10"/>
  <c r="H550" i="10" s="1"/>
  <c r="H538" i="10"/>
  <c r="F538" i="10"/>
  <c r="F531" i="10"/>
  <c r="H531" i="10"/>
  <c r="F520" i="10"/>
  <c r="H520" i="10"/>
  <c r="H522" i="10"/>
  <c r="F522" i="10"/>
  <c r="F509" i="10"/>
  <c r="H509" i="10"/>
  <c r="F497" i="10"/>
  <c r="H497" i="10"/>
  <c r="F510" i="10"/>
  <c r="H510" i="10"/>
  <c r="F505" i="10"/>
  <c r="H505" i="10"/>
  <c r="F528" i="10"/>
  <c r="H528" i="10"/>
  <c r="C441" i="10"/>
  <c r="F503" i="10"/>
  <c r="H503" i="10" s="1"/>
  <c r="F545" i="10"/>
  <c r="H545" i="10"/>
  <c r="D615" i="10"/>
  <c r="C648" i="10"/>
  <c r="M716" i="10" s="1"/>
  <c r="Y816" i="10" s="1"/>
  <c r="H519" i="10"/>
  <c r="F519" i="10"/>
  <c r="F501" i="10"/>
  <c r="H501" i="10"/>
  <c r="F514" i="10"/>
  <c r="H514" i="10"/>
  <c r="F526" i="10"/>
  <c r="H526" i="10"/>
  <c r="H529" i="10"/>
  <c r="F529" i="10"/>
  <c r="H500" i="10"/>
  <c r="F500" i="10"/>
  <c r="H498" i="10"/>
  <c r="F498" i="10"/>
  <c r="H516" i="10"/>
  <c r="F516" i="10"/>
  <c r="F535" i="10"/>
  <c r="H535" i="10"/>
  <c r="H511" i="10"/>
  <c r="F511" i="10"/>
  <c r="H546" i="10"/>
  <c r="F546" i="10"/>
  <c r="C668" i="10"/>
  <c r="C715" i="10" s="1"/>
  <c r="B496" i="10"/>
  <c r="C496" i="10"/>
  <c r="G496" i="10" s="1"/>
  <c r="H534" i="10"/>
  <c r="F534" i="10"/>
  <c r="F513" i="10"/>
  <c r="H513" i="10"/>
  <c r="H536" i="10"/>
  <c r="F536" i="10"/>
  <c r="H533" i="10"/>
  <c r="F533" i="10"/>
  <c r="H521" i="10"/>
  <c r="F521" i="10"/>
  <c r="H532" i="10"/>
  <c r="F532" i="10"/>
  <c r="F530" i="10"/>
  <c r="H530" i="10"/>
  <c r="C469" i="1"/>
  <c r="E10" i="4"/>
  <c r="D463" i="1"/>
  <c r="I90" i="9"/>
  <c r="C430" i="1"/>
  <c r="C429" i="1"/>
  <c r="BE48" i="1"/>
  <c r="BE62" i="1" s="1"/>
  <c r="R48" i="1"/>
  <c r="R62" i="1" s="1"/>
  <c r="D76" i="9" s="1"/>
  <c r="K48" i="1"/>
  <c r="K62" i="1" s="1"/>
  <c r="AJ48" i="1"/>
  <c r="AJ62" i="1" s="1"/>
  <c r="H140" i="9" s="1"/>
  <c r="AY48" i="1"/>
  <c r="AY62" i="1" s="1"/>
  <c r="BH48" i="1"/>
  <c r="BH62" i="1" s="1"/>
  <c r="AK48" i="1"/>
  <c r="AK62" i="1" s="1"/>
  <c r="I362" i="9"/>
  <c r="D368" i="1"/>
  <c r="C120" i="8" s="1"/>
  <c r="C119" i="8"/>
  <c r="D330" i="1"/>
  <c r="C86" i="8" s="1"/>
  <c r="C33" i="8"/>
  <c r="D277" i="1"/>
  <c r="C35" i="8" s="1"/>
  <c r="D5" i="7"/>
  <c r="F9" i="6"/>
  <c r="I381" i="9"/>
  <c r="CF77" i="1"/>
  <c r="G612" i="1"/>
  <c r="I380" i="9"/>
  <c r="CF76" i="1"/>
  <c r="BB52" i="1" s="1"/>
  <c r="BB67" i="1" s="1"/>
  <c r="BJ52" i="1"/>
  <c r="BJ67" i="1" s="1"/>
  <c r="D612" i="1"/>
  <c r="U52" i="1"/>
  <c r="U67" i="1" s="1"/>
  <c r="G81" i="9" s="1"/>
  <c r="F26" i="9"/>
  <c r="D186" i="9"/>
  <c r="I372" i="9"/>
  <c r="C440" i="1"/>
  <c r="C432" i="1"/>
  <c r="I52" i="1"/>
  <c r="I67" i="1" s="1"/>
  <c r="C52" i="1"/>
  <c r="C67" i="1" s="1"/>
  <c r="BT52" i="1"/>
  <c r="BT67" i="1" s="1"/>
  <c r="S52" i="1"/>
  <c r="S67" i="1" s="1"/>
  <c r="BK48" i="1"/>
  <c r="BK62" i="1" s="1"/>
  <c r="X48" i="1"/>
  <c r="X62" i="1" s="1"/>
  <c r="L48" i="1"/>
  <c r="L62" i="1" s="1"/>
  <c r="AU48" i="1"/>
  <c r="AU62" i="1" s="1"/>
  <c r="AE48" i="1"/>
  <c r="AE62" i="1" s="1"/>
  <c r="BI48" i="1"/>
  <c r="BI62" i="1" s="1"/>
  <c r="BQ48" i="1"/>
  <c r="BQ62" i="1" s="1"/>
  <c r="U48" i="1"/>
  <c r="U62" i="1" s="1"/>
  <c r="BM48" i="1"/>
  <c r="BM62" i="1" s="1"/>
  <c r="I268" i="9" s="1"/>
  <c r="AO48" i="1"/>
  <c r="AO62" i="1" s="1"/>
  <c r="BO48" i="1"/>
  <c r="BO62" i="1" s="1"/>
  <c r="D300" i="9" s="1"/>
  <c r="AQ48" i="1"/>
  <c r="AQ62" i="1" s="1"/>
  <c r="S48" i="1"/>
  <c r="S62" i="1" s="1"/>
  <c r="BX48" i="1"/>
  <c r="BX62" i="1" s="1"/>
  <c r="BR48" i="1"/>
  <c r="BR62" i="1" s="1"/>
  <c r="BL48" i="1"/>
  <c r="BL62" i="1" s="1"/>
  <c r="BF48" i="1"/>
  <c r="BF62" i="1" s="1"/>
  <c r="I236" i="9" s="1"/>
  <c r="AZ48" i="1"/>
  <c r="AZ62" i="1" s="1"/>
  <c r="AN48" i="1"/>
  <c r="AN62" i="1" s="1"/>
  <c r="AD48" i="1"/>
  <c r="AD62" i="1" s="1"/>
  <c r="F48" i="1"/>
  <c r="F62" i="1" s="1"/>
  <c r="W48" i="1"/>
  <c r="W62" i="1" s="1"/>
  <c r="I76" i="9" s="1"/>
  <c r="T48" i="1"/>
  <c r="T62" i="1" s="1"/>
  <c r="F76" i="9" s="1"/>
  <c r="H48" i="1"/>
  <c r="H62" i="1" s="1"/>
  <c r="G48" i="1"/>
  <c r="G62" i="1" s="1"/>
  <c r="G12" i="9" s="1"/>
  <c r="O48" i="1"/>
  <c r="O62" i="1" s="1"/>
  <c r="H44" i="9" s="1"/>
  <c r="BA48" i="1"/>
  <c r="BA62" i="1" s="1"/>
  <c r="D236" i="9" s="1"/>
  <c r="E48" i="1"/>
  <c r="E62" i="1" s="1"/>
  <c r="AG48" i="1"/>
  <c r="AG62" i="1" s="1"/>
  <c r="Q48" i="1"/>
  <c r="Q62" i="1" s="1"/>
  <c r="C76" i="9" s="1"/>
  <c r="CC48" i="1"/>
  <c r="CC62" i="1" s="1"/>
  <c r="BG48" i="1"/>
  <c r="BG62" i="1" s="1"/>
  <c r="AI48" i="1"/>
  <c r="AI62" i="1" s="1"/>
  <c r="C48" i="1"/>
  <c r="C62" i="1" s="1"/>
  <c r="CA48" i="1"/>
  <c r="CA62" i="1" s="1"/>
  <c r="BV48" i="1"/>
  <c r="BV62" i="1" s="1"/>
  <c r="D332" i="9" s="1"/>
  <c r="BP48" i="1"/>
  <c r="BP62" i="1" s="1"/>
  <c r="BD48" i="1"/>
  <c r="BD62" i="1" s="1"/>
  <c r="AT48" i="1"/>
  <c r="AT62" i="1" s="1"/>
  <c r="AH48" i="1"/>
  <c r="AH62" i="1" s="1"/>
  <c r="Z48" i="1"/>
  <c r="Z62" i="1" s="1"/>
  <c r="E108" i="9" s="1"/>
  <c r="N48" i="1"/>
  <c r="N62" i="1" s="1"/>
  <c r="G44" i="9" s="1"/>
  <c r="V48" i="1"/>
  <c r="V62" i="1" s="1"/>
  <c r="AL48" i="1"/>
  <c r="AL62" i="1" s="1"/>
  <c r="AX48" i="1"/>
  <c r="AX62" i="1" s="1"/>
  <c r="BJ48" i="1"/>
  <c r="BJ62" i="1" s="1"/>
  <c r="F268" i="9" s="1"/>
  <c r="BT48" i="1"/>
  <c r="BT62" i="1" s="1"/>
  <c r="CB48" i="1"/>
  <c r="CB62" i="1" s="1"/>
  <c r="C364" i="9" s="1"/>
  <c r="AA48" i="1"/>
  <c r="AA62" i="1" s="1"/>
  <c r="F108" i="9" s="1"/>
  <c r="Y48" i="1"/>
  <c r="Y62" i="1" s="1"/>
  <c r="BU48" i="1"/>
  <c r="BU62" i="1" s="1"/>
  <c r="C332" i="9" s="1"/>
  <c r="BC48" i="1"/>
  <c r="BC62" i="1" s="1"/>
  <c r="AC48" i="1"/>
  <c r="AC62" i="1" s="1"/>
  <c r="H108" i="9" s="1"/>
  <c r="AP48" i="1"/>
  <c r="AP62" i="1" s="1"/>
  <c r="BB48" i="1"/>
  <c r="BB62" i="1" s="1"/>
  <c r="BN48" i="1"/>
  <c r="BN62" i="1" s="1"/>
  <c r="BY48" i="1"/>
  <c r="BY62" i="1" s="1"/>
  <c r="BW48" i="1"/>
  <c r="BW62" i="1" s="1"/>
  <c r="E332" i="9" s="1"/>
  <c r="C427" i="1"/>
  <c r="AB48" i="1"/>
  <c r="AB62" i="1" s="1"/>
  <c r="G108" i="9" s="1"/>
  <c r="AS48" i="1"/>
  <c r="AS62" i="1" s="1"/>
  <c r="J48" i="1"/>
  <c r="J62" i="1" s="1"/>
  <c r="AF48" i="1"/>
  <c r="AF62" i="1" s="1"/>
  <c r="AR48" i="1"/>
  <c r="AR62" i="1" s="1"/>
  <c r="I48" i="1"/>
  <c r="I62" i="1" s="1"/>
  <c r="AW48" i="1"/>
  <c r="AW62" i="1" s="1"/>
  <c r="AM48" i="1"/>
  <c r="AM62" i="1" s="1"/>
  <c r="M48" i="1"/>
  <c r="M62" i="1" s="1"/>
  <c r="F44" i="9" s="1"/>
  <c r="BZ48" i="1"/>
  <c r="BZ62" i="1" s="1"/>
  <c r="D48" i="1"/>
  <c r="D62" i="1" s="1"/>
  <c r="D12" i="9" s="1"/>
  <c r="I363" i="9"/>
  <c r="E140" i="9"/>
  <c r="H236" i="9"/>
  <c r="H300" i="9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B446" i="1"/>
  <c r="D242" i="1"/>
  <c r="C418" i="1"/>
  <c r="D438" i="1"/>
  <c r="F14" i="6"/>
  <c r="C471" i="1"/>
  <c r="F10" i="6"/>
  <c r="D26" i="9"/>
  <c r="CE75" i="1"/>
  <c r="D108" i="9"/>
  <c r="F7" i="6"/>
  <c r="E204" i="1"/>
  <c r="C468" i="1"/>
  <c r="I383" i="9"/>
  <c r="D22" i="7"/>
  <c r="C40" i="5"/>
  <c r="C420" i="1"/>
  <c r="B28" i="4"/>
  <c r="F186" i="9"/>
  <c r="BD52" i="1"/>
  <c r="BD67" i="1" s="1"/>
  <c r="CB52" i="1"/>
  <c r="CB67" i="1" s="1"/>
  <c r="M52" i="1"/>
  <c r="M67" i="1" s="1"/>
  <c r="AA52" i="1"/>
  <c r="AA67" i="1" s="1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C58" i="9"/>
  <c r="CA52" i="1" l="1"/>
  <c r="CA67" i="1" s="1"/>
  <c r="BL52" i="1"/>
  <c r="BL67" i="1" s="1"/>
  <c r="BL71" i="1" s="1"/>
  <c r="BU52" i="1"/>
  <c r="BU67" i="1" s="1"/>
  <c r="C337" i="9" s="1"/>
  <c r="BR52" i="1"/>
  <c r="BR67" i="1" s="1"/>
  <c r="F52" i="1"/>
  <c r="F67" i="1" s="1"/>
  <c r="C17" i="9"/>
  <c r="AD52" i="1"/>
  <c r="AD67" i="1" s="1"/>
  <c r="AQ52" i="1"/>
  <c r="AQ67" i="1" s="1"/>
  <c r="AQ71" i="1" s="1"/>
  <c r="H181" i="9" s="1"/>
  <c r="I305" i="9"/>
  <c r="F496" i="10"/>
  <c r="H496" i="10"/>
  <c r="D712" i="10"/>
  <c r="D709" i="10"/>
  <c r="D705" i="10"/>
  <c r="D701" i="10"/>
  <c r="D697" i="10"/>
  <c r="D693" i="10"/>
  <c r="D689" i="10"/>
  <c r="D711" i="10"/>
  <c r="D710" i="10"/>
  <c r="D696" i="10"/>
  <c r="D695" i="10"/>
  <c r="D694" i="10"/>
  <c r="D685" i="10"/>
  <c r="D681" i="10"/>
  <c r="D677" i="10"/>
  <c r="D673" i="10"/>
  <c r="D669" i="10"/>
  <c r="D627" i="10"/>
  <c r="D708" i="10"/>
  <c r="D706" i="10"/>
  <c r="D699" i="10"/>
  <c r="D688" i="10"/>
  <c r="D680" i="10"/>
  <c r="D679" i="10"/>
  <c r="D678" i="10"/>
  <c r="D716" i="10"/>
  <c r="D703" i="10"/>
  <c r="D702" i="10"/>
  <c r="D690" i="10"/>
  <c r="D686" i="10"/>
  <c r="D675" i="10"/>
  <c r="D668" i="10"/>
  <c r="D643" i="10"/>
  <c r="D641" i="10"/>
  <c r="D639" i="10"/>
  <c r="D637" i="10"/>
  <c r="D635" i="10"/>
  <c r="D633" i="10"/>
  <c r="D631" i="10"/>
  <c r="D628" i="10"/>
  <c r="D623" i="10"/>
  <c r="D618" i="10"/>
  <c r="D704" i="10"/>
  <c r="D672" i="10"/>
  <c r="D670" i="10"/>
  <c r="D644" i="10"/>
  <c r="D636" i="10"/>
  <c r="D626" i="10"/>
  <c r="D622" i="10"/>
  <c r="D707" i="10"/>
  <c r="D698" i="10"/>
  <c r="D691" i="10"/>
  <c r="D684" i="10"/>
  <c r="D642" i="10"/>
  <c r="D634" i="10"/>
  <c r="D624" i="10"/>
  <c r="D621" i="10"/>
  <c r="D617" i="10"/>
  <c r="D713" i="10"/>
  <c r="D692" i="10"/>
  <c r="D682" i="10"/>
  <c r="D671" i="10"/>
  <c r="D647" i="10"/>
  <c r="D640" i="10"/>
  <c r="D687" i="10"/>
  <c r="D645" i="10"/>
  <c r="D638" i="10"/>
  <c r="D629" i="10"/>
  <c r="D616" i="10"/>
  <c r="D700" i="10"/>
  <c r="D683" i="10"/>
  <c r="D676" i="10"/>
  <c r="D646" i="10"/>
  <c r="D632" i="10"/>
  <c r="D620" i="10"/>
  <c r="D674" i="10"/>
  <c r="D630" i="10"/>
  <c r="D625" i="10"/>
  <c r="D619" i="10"/>
  <c r="D373" i="1"/>
  <c r="C126" i="8" s="1"/>
  <c r="D339" i="1"/>
  <c r="D465" i="1"/>
  <c r="G52" i="1"/>
  <c r="G67" i="1" s="1"/>
  <c r="G71" i="1" s="1"/>
  <c r="G21" i="9" s="1"/>
  <c r="D52" i="1"/>
  <c r="D67" i="1" s="1"/>
  <c r="BN52" i="1"/>
  <c r="BN67" i="1" s="1"/>
  <c r="BN71" i="1" s="1"/>
  <c r="BM52" i="1"/>
  <c r="BM67" i="1" s="1"/>
  <c r="BQ52" i="1"/>
  <c r="BQ67" i="1" s="1"/>
  <c r="BQ71" i="1" s="1"/>
  <c r="AL52" i="1"/>
  <c r="AL67" i="1" s="1"/>
  <c r="C177" i="9" s="1"/>
  <c r="BX52" i="1"/>
  <c r="BX67" i="1" s="1"/>
  <c r="AZ52" i="1"/>
  <c r="AZ67" i="1" s="1"/>
  <c r="AZ71" i="1" s="1"/>
  <c r="J52" i="1"/>
  <c r="J67" i="1" s="1"/>
  <c r="C49" i="9" s="1"/>
  <c r="V52" i="1"/>
  <c r="V67" i="1" s="1"/>
  <c r="Q52" i="1"/>
  <c r="Q67" i="1" s="1"/>
  <c r="BZ52" i="1"/>
  <c r="BZ67" i="1" s="1"/>
  <c r="H337" i="9" s="1"/>
  <c r="L52" i="1"/>
  <c r="L67" i="1" s="1"/>
  <c r="L71" i="1" s="1"/>
  <c r="BK52" i="1"/>
  <c r="BK67" i="1" s="1"/>
  <c r="G273" i="9" s="1"/>
  <c r="W52" i="1"/>
  <c r="W67" i="1" s="1"/>
  <c r="R52" i="1"/>
  <c r="R67" i="1" s="1"/>
  <c r="R71" i="1" s="1"/>
  <c r="C511" i="1" s="1"/>
  <c r="G511" i="1" s="1"/>
  <c r="AX52" i="1"/>
  <c r="AX67" i="1" s="1"/>
  <c r="AX71" i="1" s="1"/>
  <c r="C616" i="1" s="1"/>
  <c r="BV52" i="1"/>
  <c r="BV67" i="1" s="1"/>
  <c r="BV71" i="1" s="1"/>
  <c r="D341" i="9" s="1"/>
  <c r="T52" i="1"/>
  <c r="T67" i="1" s="1"/>
  <c r="F81" i="9" s="1"/>
  <c r="AY52" i="1"/>
  <c r="AY67" i="1" s="1"/>
  <c r="AY71" i="1" s="1"/>
  <c r="C544" i="1" s="1"/>
  <c r="G544" i="1" s="1"/>
  <c r="BF52" i="1"/>
  <c r="BF67" i="1" s="1"/>
  <c r="AP52" i="1"/>
  <c r="AP67" i="1" s="1"/>
  <c r="X52" i="1"/>
  <c r="X67" i="1" s="1"/>
  <c r="X71" i="1" s="1"/>
  <c r="C517" i="1" s="1"/>
  <c r="G517" i="1" s="1"/>
  <c r="AC52" i="1"/>
  <c r="AC67" i="1" s="1"/>
  <c r="AC71" i="1" s="1"/>
  <c r="C694" i="1" s="1"/>
  <c r="AH52" i="1"/>
  <c r="AH67" i="1" s="1"/>
  <c r="F145" i="9" s="1"/>
  <c r="H52" i="1"/>
  <c r="H67" i="1" s="1"/>
  <c r="H17" i="9" s="1"/>
  <c r="N52" i="1"/>
  <c r="N67" i="1" s="1"/>
  <c r="Y52" i="1"/>
  <c r="Y67" i="1" s="1"/>
  <c r="AT52" i="1"/>
  <c r="AT67" i="1" s="1"/>
  <c r="AT71" i="1" s="1"/>
  <c r="AJ52" i="1"/>
  <c r="AJ67" i="1" s="1"/>
  <c r="AJ71" i="1" s="1"/>
  <c r="P52" i="1"/>
  <c r="P67" i="1" s="1"/>
  <c r="I49" i="9" s="1"/>
  <c r="BI52" i="1"/>
  <c r="BI67" i="1" s="1"/>
  <c r="E273" i="9" s="1"/>
  <c r="BG52" i="1"/>
  <c r="BG67" i="1" s="1"/>
  <c r="BE52" i="1"/>
  <c r="BE67" i="1" s="1"/>
  <c r="BE71" i="1" s="1"/>
  <c r="H245" i="9" s="1"/>
  <c r="AK52" i="1"/>
  <c r="AK67" i="1" s="1"/>
  <c r="AW52" i="1"/>
  <c r="AW67" i="1" s="1"/>
  <c r="BY52" i="1"/>
  <c r="BY67" i="1" s="1"/>
  <c r="G337" i="9" s="1"/>
  <c r="AM52" i="1"/>
  <c r="AM67" i="1" s="1"/>
  <c r="I17" i="9"/>
  <c r="AO52" i="1"/>
  <c r="AO67" i="1" s="1"/>
  <c r="F177" i="9" s="1"/>
  <c r="Z52" i="1"/>
  <c r="Z67" i="1" s="1"/>
  <c r="BP52" i="1"/>
  <c r="BP67" i="1" s="1"/>
  <c r="BH52" i="1"/>
  <c r="BH67" i="1" s="1"/>
  <c r="O52" i="1"/>
  <c r="O67" i="1" s="1"/>
  <c r="AG52" i="1"/>
  <c r="AG67" i="1" s="1"/>
  <c r="AS52" i="1"/>
  <c r="AS67" i="1" s="1"/>
  <c r="C209" i="9" s="1"/>
  <c r="AU52" i="1"/>
  <c r="AU67" i="1" s="1"/>
  <c r="BW52" i="1"/>
  <c r="BW67" i="1" s="1"/>
  <c r="E52" i="1"/>
  <c r="E67" i="1" s="1"/>
  <c r="E71" i="1" s="1"/>
  <c r="E21" i="9" s="1"/>
  <c r="AB52" i="1"/>
  <c r="AB67" i="1" s="1"/>
  <c r="BA52" i="1"/>
  <c r="BA67" i="1" s="1"/>
  <c r="D241" i="9" s="1"/>
  <c r="G332" i="9"/>
  <c r="D44" i="9"/>
  <c r="AA71" i="1"/>
  <c r="C692" i="1" s="1"/>
  <c r="U71" i="1"/>
  <c r="C686" i="1" s="1"/>
  <c r="D268" i="9"/>
  <c r="M71" i="1"/>
  <c r="C506" i="1" s="1"/>
  <c r="G506" i="1" s="1"/>
  <c r="BD71" i="1"/>
  <c r="C549" i="1" s="1"/>
  <c r="I204" i="9"/>
  <c r="G300" i="9"/>
  <c r="C300" i="9"/>
  <c r="I108" i="9"/>
  <c r="I140" i="9"/>
  <c r="D364" i="9"/>
  <c r="G172" i="9"/>
  <c r="G76" i="9"/>
  <c r="BU71" i="1"/>
  <c r="C341" i="9" s="1"/>
  <c r="D204" i="9"/>
  <c r="C172" i="9"/>
  <c r="C81" i="9"/>
  <c r="AM71" i="1"/>
  <c r="C704" i="1" s="1"/>
  <c r="E12" i="9"/>
  <c r="H76" i="9"/>
  <c r="AD71" i="1"/>
  <c r="C695" i="1" s="1"/>
  <c r="F140" i="9"/>
  <c r="I300" i="9"/>
  <c r="CE48" i="1"/>
  <c r="BR71" i="1"/>
  <c r="G309" i="9" s="1"/>
  <c r="F71" i="1"/>
  <c r="C499" i="1" s="1"/>
  <c r="G499" i="1" s="1"/>
  <c r="G236" i="9"/>
  <c r="D172" i="9"/>
  <c r="D292" i="1"/>
  <c r="C50" i="8" s="1"/>
  <c r="E241" i="9"/>
  <c r="BB71" i="1"/>
  <c r="C547" i="1" s="1"/>
  <c r="H273" i="9"/>
  <c r="BJ71" i="1"/>
  <c r="C555" i="1" s="1"/>
  <c r="BO52" i="1"/>
  <c r="BO67" i="1" s="1"/>
  <c r="F273" i="9"/>
  <c r="P71" i="1"/>
  <c r="C509" i="1" s="1"/>
  <c r="G509" i="1" s="1"/>
  <c r="BS52" i="1"/>
  <c r="BS67" i="1" s="1"/>
  <c r="AI52" i="1"/>
  <c r="AI67" i="1" s="1"/>
  <c r="AE52" i="1"/>
  <c r="AE67" i="1" s="1"/>
  <c r="AR52" i="1"/>
  <c r="AR67" i="1" s="1"/>
  <c r="AN52" i="1"/>
  <c r="AN67" i="1" s="1"/>
  <c r="AN71" i="1" s="1"/>
  <c r="BC52" i="1"/>
  <c r="BC67" i="1" s="1"/>
  <c r="BC71" i="1" s="1"/>
  <c r="AV52" i="1"/>
  <c r="AV67" i="1" s="1"/>
  <c r="K52" i="1"/>
  <c r="K67" i="1" s="1"/>
  <c r="CC52" i="1"/>
  <c r="CC67" i="1" s="1"/>
  <c r="AF52" i="1"/>
  <c r="AF67" i="1" s="1"/>
  <c r="E81" i="9"/>
  <c r="I113" i="9"/>
  <c r="C241" i="9"/>
  <c r="BT71" i="1"/>
  <c r="I309" i="9" s="1"/>
  <c r="H49" i="9"/>
  <c r="T71" i="1"/>
  <c r="F85" i="9" s="1"/>
  <c r="I337" i="9"/>
  <c r="Y71" i="1"/>
  <c r="D117" i="9" s="1"/>
  <c r="E300" i="9"/>
  <c r="C236" i="9"/>
  <c r="F332" i="9"/>
  <c r="E268" i="9"/>
  <c r="C108" i="9"/>
  <c r="G140" i="9"/>
  <c r="E236" i="9"/>
  <c r="D71" i="1"/>
  <c r="C497" i="1" s="1"/>
  <c r="G497" i="1" s="1"/>
  <c r="F172" i="9"/>
  <c r="H332" i="9"/>
  <c r="D140" i="9"/>
  <c r="C204" i="9"/>
  <c r="F236" i="9"/>
  <c r="C268" i="9"/>
  <c r="S71" i="1"/>
  <c r="E76" i="9"/>
  <c r="C140" i="9"/>
  <c r="G268" i="9"/>
  <c r="BK71" i="1"/>
  <c r="F12" i="9"/>
  <c r="H204" i="9"/>
  <c r="H12" i="9"/>
  <c r="I71" i="1"/>
  <c r="I12" i="9"/>
  <c r="C44" i="9"/>
  <c r="I332" i="9"/>
  <c r="CA71" i="1"/>
  <c r="H268" i="9"/>
  <c r="H172" i="9"/>
  <c r="E204" i="9"/>
  <c r="G204" i="9"/>
  <c r="CB71" i="1"/>
  <c r="C622" i="1" s="1"/>
  <c r="I172" i="9"/>
  <c r="E172" i="9"/>
  <c r="F300" i="9"/>
  <c r="E44" i="9"/>
  <c r="C12" i="9"/>
  <c r="CE62" i="1"/>
  <c r="C71" i="1"/>
  <c r="F515" i="1"/>
  <c r="H505" i="1"/>
  <c r="F505" i="1"/>
  <c r="H517" i="1"/>
  <c r="F517" i="1"/>
  <c r="H499" i="1"/>
  <c r="F499" i="1"/>
  <c r="F497" i="1"/>
  <c r="H497" i="1"/>
  <c r="F511" i="1"/>
  <c r="H501" i="1"/>
  <c r="F501" i="1"/>
  <c r="B496" i="1"/>
  <c r="D27" i="7"/>
  <c r="B448" i="1"/>
  <c r="F544" i="1"/>
  <c r="H536" i="1"/>
  <c r="F536" i="1"/>
  <c r="F528" i="1"/>
  <c r="H528" i="1"/>
  <c r="F520" i="1"/>
  <c r="I378" i="9"/>
  <c r="K612" i="1"/>
  <c r="C465" i="1"/>
  <c r="F32" i="6"/>
  <c r="C478" i="1"/>
  <c r="C305" i="9"/>
  <c r="C102" i="8"/>
  <c r="C482" i="1"/>
  <c r="F498" i="1"/>
  <c r="D177" i="9"/>
  <c r="C476" i="1"/>
  <c r="F16" i="6"/>
  <c r="F516" i="1"/>
  <c r="H516" i="1"/>
  <c r="F540" i="1"/>
  <c r="H540" i="1"/>
  <c r="F532" i="1"/>
  <c r="H532" i="1"/>
  <c r="F524" i="1"/>
  <c r="F550" i="1"/>
  <c r="G305" i="9"/>
  <c r="F113" i="9"/>
  <c r="F49" i="9"/>
  <c r="C369" i="9"/>
  <c r="F17" i="9"/>
  <c r="G241" i="9"/>
  <c r="BY71" i="1" l="1"/>
  <c r="C570" i="1" s="1"/>
  <c r="D341" i="1"/>
  <c r="C481" i="1" s="1"/>
  <c r="D17" i="9"/>
  <c r="H81" i="9"/>
  <c r="BM71" i="1"/>
  <c r="C558" i="1" s="1"/>
  <c r="G209" i="9"/>
  <c r="H177" i="9"/>
  <c r="D113" i="9"/>
  <c r="H145" i="9"/>
  <c r="AW71" i="1"/>
  <c r="G213" i="9" s="1"/>
  <c r="D81" i="9"/>
  <c r="AO71" i="1"/>
  <c r="F181" i="9" s="1"/>
  <c r="D337" i="9"/>
  <c r="BI71" i="1"/>
  <c r="C634" i="1" s="1"/>
  <c r="O71" i="1"/>
  <c r="C680" i="1" s="1"/>
  <c r="D85" i="9"/>
  <c r="E305" i="9"/>
  <c r="AK71" i="1"/>
  <c r="C530" i="1" s="1"/>
  <c r="G530" i="1" s="1"/>
  <c r="AP71" i="1"/>
  <c r="G181" i="9" s="1"/>
  <c r="AS71" i="1"/>
  <c r="C538" i="1" s="1"/>
  <c r="G538" i="1" s="1"/>
  <c r="BZ71" i="1"/>
  <c r="C646" i="1" s="1"/>
  <c r="AB71" i="1"/>
  <c r="G117" i="9" s="1"/>
  <c r="C614" i="1"/>
  <c r="D615" i="1" s="1"/>
  <c r="J71" i="1"/>
  <c r="C675" i="1" s="1"/>
  <c r="BF71" i="1"/>
  <c r="I245" i="9" s="1"/>
  <c r="E49" i="9"/>
  <c r="C625" i="1"/>
  <c r="I241" i="9"/>
  <c r="H209" i="9"/>
  <c r="G17" i="9"/>
  <c r="Z71" i="1"/>
  <c r="C691" i="1" s="1"/>
  <c r="BW71" i="1"/>
  <c r="C643" i="1" s="1"/>
  <c r="D209" i="9"/>
  <c r="AH71" i="1"/>
  <c r="C699" i="1" s="1"/>
  <c r="E337" i="9"/>
  <c r="F305" i="9"/>
  <c r="I273" i="9"/>
  <c r="BG71" i="1"/>
  <c r="C277" i="9" s="1"/>
  <c r="E113" i="9"/>
  <c r="C273" i="9"/>
  <c r="C641" i="1"/>
  <c r="D715" i="10"/>
  <c r="E623" i="10"/>
  <c r="E612" i="10"/>
  <c r="D391" i="1"/>
  <c r="C142" i="8" s="1"/>
  <c r="C559" i="1"/>
  <c r="C309" i="9"/>
  <c r="H149" i="9"/>
  <c r="C701" i="1"/>
  <c r="D213" i="9"/>
  <c r="C539" i="1"/>
  <c r="G539" i="1" s="1"/>
  <c r="C711" i="1"/>
  <c r="N71" i="1"/>
  <c r="I213" i="9"/>
  <c r="I145" i="9"/>
  <c r="I209" i="9"/>
  <c r="C113" i="9"/>
  <c r="BH71" i="1"/>
  <c r="C636" i="1" s="1"/>
  <c r="C683" i="1"/>
  <c r="AU71" i="1"/>
  <c r="E213" i="9" s="1"/>
  <c r="C523" i="1"/>
  <c r="G523" i="1" s="1"/>
  <c r="C678" i="1"/>
  <c r="W71" i="1"/>
  <c r="C516" i="1" s="1"/>
  <c r="G516" i="1" s="1"/>
  <c r="BP71" i="1"/>
  <c r="C621" i="1" s="1"/>
  <c r="F337" i="9"/>
  <c r="C550" i="1"/>
  <c r="G550" i="1" s="1"/>
  <c r="E209" i="9"/>
  <c r="BA71" i="1"/>
  <c r="C546" i="1" s="1"/>
  <c r="G546" i="1" s="1"/>
  <c r="G113" i="9"/>
  <c r="H71" i="1"/>
  <c r="C501" i="1" s="1"/>
  <c r="G501" i="1" s="1"/>
  <c r="I81" i="9"/>
  <c r="G177" i="9"/>
  <c r="D273" i="9"/>
  <c r="E17" i="9"/>
  <c r="E145" i="9"/>
  <c r="H241" i="9"/>
  <c r="AL71" i="1"/>
  <c r="C703" i="1" s="1"/>
  <c r="AG71" i="1"/>
  <c r="E149" i="9" s="1"/>
  <c r="BX71" i="1"/>
  <c r="F341" i="9" s="1"/>
  <c r="Q71" i="1"/>
  <c r="C682" i="1" s="1"/>
  <c r="V71" i="1"/>
  <c r="C687" i="1" s="1"/>
  <c r="G49" i="9"/>
  <c r="H113" i="9"/>
  <c r="C498" i="1"/>
  <c r="G498" i="1" s="1"/>
  <c r="C624" i="1"/>
  <c r="C619" i="1"/>
  <c r="F117" i="9"/>
  <c r="C706" i="1"/>
  <c r="C520" i="1"/>
  <c r="G520" i="1" s="1"/>
  <c r="C514" i="1"/>
  <c r="G514" i="1" s="1"/>
  <c r="G245" i="9"/>
  <c r="G85" i="9"/>
  <c r="I277" i="9"/>
  <c r="F53" i="9"/>
  <c r="C670" i="1"/>
  <c r="C693" i="1"/>
  <c r="C536" i="1"/>
  <c r="G536" i="1" s="1"/>
  <c r="C532" i="1"/>
  <c r="G532" i="1" s="1"/>
  <c r="C566" i="1"/>
  <c r="C529" i="1"/>
  <c r="G529" i="1" s="1"/>
  <c r="C638" i="1"/>
  <c r="C708" i="1"/>
  <c r="H213" i="9"/>
  <c r="C518" i="1"/>
  <c r="G518" i="1" s="1"/>
  <c r="C573" i="1"/>
  <c r="C117" i="9"/>
  <c r="C632" i="1"/>
  <c r="C689" i="1"/>
  <c r="I117" i="9"/>
  <c r="C642" i="1"/>
  <c r="C508" i="1"/>
  <c r="G508" i="1" s="1"/>
  <c r="C521" i="1"/>
  <c r="G521" i="1" s="1"/>
  <c r="D181" i="9"/>
  <c r="F277" i="9"/>
  <c r="C567" i="1"/>
  <c r="C626" i="1"/>
  <c r="C617" i="1"/>
  <c r="C563" i="1"/>
  <c r="G341" i="9"/>
  <c r="C681" i="1"/>
  <c r="C671" i="1"/>
  <c r="CE67" i="1"/>
  <c r="CE71" i="1" s="1"/>
  <c r="E245" i="9"/>
  <c r="C565" i="1"/>
  <c r="C640" i="1"/>
  <c r="I53" i="9"/>
  <c r="F21" i="9"/>
  <c r="C500" i="1"/>
  <c r="G500" i="1" s="1"/>
  <c r="C522" i="1"/>
  <c r="G522" i="1" s="1"/>
  <c r="H511" i="1"/>
  <c r="C513" i="1"/>
  <c r="G513" i="1" s="1"/>
  <c r="AF71" i="1"/>
  <c r="D149" i="9" s="1"/>
  <c r="K71" i="1"/>
  <c r="D49" i="9"/>
  <c r="I177" i="9"/>
  <c r="D305" i="9"/>
  <c r="BO71" i="1"/>
  <c r="AR71" i="1"/>
  <c r="C690" i="1"/>
  <c r="F209" i="9"/>
  <c r="AV71" i="1"/>
  <c r="C145" i="9"/>
  <c r="AE71" i="1"/>
  <c r="D145" i="9"/>
  <c r="F241" i="9"/>
  <c r="G145" i="9"/>
  <c r="AI71" i="1"/>
  <c r="H117" i="9"/>
  <c r="CE52" i="1"/>
  <c r="CC71" i="1"/>
  <c r="D369" i="9"/>
  <c r="E177" i="9"/>
  <c r="BS71" i="1"/>
  <c r="H305" i="9"/>
  <c r="C672" i="1"/>
  <c r="C707" i="1"/>
  <c r="D21" i="9"/>
  <c r="C543" i="1"/>
  <c r="C685" i="1"/>
  <c r="C705" i="1"/>
  <c r="E181" i="9"/>
  <c r="C533" i="1"/>
  <c r="G533" i="1" s="1"/>
  <c r="G277" i="9"/>
  <c r="C556" i="1"/>
  <c r="C635" i="1"/>
  <c r="C571" i="1"/>
  <c r="H341" i="9"/>
  <c r="E277" i="9"/>
  <c r="F309" i="9"/>
  <c r="C623" i="1"/>
  <c r="C562" i="1"/>
  <c r="E85" i="9"/>
  <c r="C512" i="1"/>
  <c r="G512" i="1" s="1"/>
  <c r="C684" i="1"/>
  <c r="C545" i="1"/>
  <c r="G545" i="1" s="1"/>
  <c r="C245" i="9"/>
  <c r="C628" i="1"/>
  <c r="C373" i="9"/>
  <c r="C669" i="1"/>
  <c r="C557" i="1"/>
  <c r="C637" i="1"/>
  <c r="H277" i="9"/>
  <c r="C633" i="1"/>
  <c r="F245" i="9"/>
  <c r="C548" i="1"/>
  <c r="C677" i="1"/>
  <c r="E53" i="9"/>
  <c r="C505" i="1"/>
  <c r="G505" i="1" s="1"/>
  <c r="C572" i="1"/>
  <c r="I341" i="9"/>
  <c r="C647" i="1"/>
  <c r="C502" i="1"/>
  <c r="G502" i="1" s="1"/>
  <c r="C674" i="1"/>
  <c r="I21" i="9"/>
  <c r="C213" i="9"/>
  <c r="C496" i="1"/>
  <c r="G496" i="1" s="1"/>
  <c r="C668" i="1"/>
  <c r="C21" i="9"/>
  <c r="H544" i="1"/>
  <c r="I364" i="9"/>
  <c r="C428" i="1"/>
  <c r="F522" i="1"/>
  <c r="F510" i="1"/>
  <c r="F513" i="1"/>
  <c r="H51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H509" i="1"/>
  <c r="C645" i="1" l="1"/>
  <c r="C702" i="1"/>
  <c r="C542" i="1"/>
  <c r="D393" i="1"/>
  <c r="C146" i="8" s="1"/>
  <c r="I149" i="9"/>
  <c r="C631" i="1"/>
  <c r="C554" i="1"/>
  <c r="C534" i="1"/>
  <c r="G534" i="1" s="1"/>
  <c r="C710" i="1"/>
  <c r="H518" i="1"/>
  <c r="C618" i="1"/>
  <c r="C535" i="1"/>
  <c r="G535" i="1" s="1"/>
  <c r="C526" i="1"/>
  <c r="G526" i="1" s="1"/>
  <c r="C503" i="1"/>
  <c r="G503" i="1" s="1"/>
  <c r="H53" i="9"/>
  <c r="C552" i="1"/>
  <c r="C644" i="1"/>
  <c r="C53" i="9"/>
  <c r="E309" i="9"/>
  <c r="C629" i="1"/>
  <c r="C561" i="1"/>
  <c r="C551" i="1"/>
  <c r="E117" i="9"/>
  <c r="C527" i="1"/>
  <c r="G527" i="1" s="1"/>
  <c r="C519" i="1"/>
  <c r="G519" i="1" s="1"/>
  <c r="C568" i="1"/>
  <c r="F149" i="9"/>
  <c r="I85" i="9"/>
  <c r="C85" i="9"/>
  <c r="C531" i="1"/>
  <c r="G531" i="1" s="1"/>
  <c r="E341" i="9"/>
  <c r="C510" i="1"/>
  <c r="G510" i="1" s="1"/>
  <c r="H85" i="9"/>
  <c r="C515" i="1"/>
  <c r="G515" i="1" s="1"/>
  <c r="D245" i="9"/>
  <c r="H520" i="1"/>
  <c r="H546" i="1"/>
  <c r="E713" i="10"/>
  <c r="E710" i="10"/>
  <c r="E706" i="10"/>
  <c r="E702" i="10"/>
  <c r="E698" i="10"/>
  <c r="E694" i="10"/>
  <c r="E690" i="10"/>
  <c r="E712" i="10"/>
  <c r="E709" i="10"/>
  <c r="E708" i="10"/>
  <c r="E707" i="10"/>
  <c r="E693" i="10"/>
  <c r="E692" i="10"/>
  <c r="E691" i="10"/>
  <c r="E686" i="10"/>
  <c r="E682" i="10"/>
  <c r="E678" i="10"/>
  <c r="E674" i="10"/>
  <c r="E670" i="10"/>
  <c r="E647" i="10"/>
  <c r="E646" i="10"/>
  <c r="E645" i="10"/>
  <c r="E629" i="10"/>
  <c r="E626" i="10"/>
  <c r="E704" i="10"/>
  <c r="E697" i="10"/>
  <c r="E695" i="10"/>
  <c r="E677" i="10"/>
  <c r="E676" i="10"/>
  <c r="E675" i="10"/>
  <c r="E696" i="10"/>
  <c r="E689" i="10"/>
  <c r="E684" i="10"/>
  <c r="E716" i="10"/>
  <c r="E705" i="10"/>
  <c r="E685" i="10"/>
  <c r="E679" i="10"/>
  <c r="E668" i="10"/>
  <c r="E643" i="10"/>
  <c r="E642" i="10"/>
  <c r="E635" i="10"/>
  <c r="E634" i="10"/>
  <c r="E624" i="10"/>
  <c r="E700" i="10"/>
  <c r="E699" i="10"/>
  <c r="E683" i="10"/>
  <c r="E673" i="10"/>
  <c r="E671" i="10"/>
  <c r="E641" i="10"/>
  <c r="E640" i="10"/>
  <c r="E633" i="10"/>
  <c r="E632" i="10"/>
  <c r="E627" i="10"/>
  <c r="E701" i="10"/>
  <c r="E687" i="10"/>
  <c r="E638" i="10"/>
  <c r="E631" i="10"/>
  <c r="E703" i="10"/>
  <c r="E680" i="10"/>
  <c r="E672" i="10"/>
  <c r="E636" i="10"/>
  <c r="E669" i="10"/>
  <c r="E639" i="10"/>
  <c r="E630" i="10"/>
  <c r="E628" i="10"/>
  <c r="E625" i="10"/>
  <c r="E711" i="10"/>
  <c r="E688" i="10"/>
  <c r="E681" i="10"/>
  <c r="E644" i="10"/>
  <c r="E637" i="10"/>
  <c r="C569" i="1"/>
  <c r="H550" i="1"/>
  <c r="H498" i="1"/>
  <c r="D277" i="9"/>
  <c r="C698" i="1"/>
  <c r="C181" i="9"/>
  <c r="C688" i="1"/>
  <c r="C630" i="1"/>
  <c r="C553" i="1"/>
  <c r="C673" i="1"/>
  <c r="H21" i="9"/>
  <c r="C712" i="1"/>
  <c r="C540" i="1"/>
  <c r="G540" i="1" s="1"/>
  <c r="C679" i="1"/>
  <c r="G53" i="9"/>
  <c r="C507" i="1"/>
  <c r="G507" i="1" s="1"/>
  <c r="H522" i="1"/>
  <c r="C525" i="1"/>
  <c r="G525" i="1" s="1"/>
  <c r="H508" i="1"/>
  <c r="H514" i="1"/>
  <c r="C433" i="1"/>
  <c r="C441" i="1" s="1"/>
  <c r="H515" i="1"/>
  <c r="I369" i="9"/>
  <c r="H512" i="1"/>
  <c r="H510" i="1"/>
  <c r="C697" i="1"/>
  <c r="C639" i="1"/>
  <c r="H309" i="9"/>
  <c r="C564" i="1"/>
  <c r="C627" i="1"/>
  <c r="C560" i="1"/>
  <c r="D309" i="9"/>
  <c r="C713" i="1"/>
  <c r="F213" i="9"/>
  <c r="C541" i="1"/>
  <c r="D373" i="9"/>
  <c r="C620" i="1"/>
  <c r="C574" i="1"/>
  <c r="G149" i="9"/>
  <c r="C528" i="1"/>
  <c r="G528" i="1" s="1"/>
  <c r="C700" i="1"/>
  <c r="C524" i="1"/>
  <c r="C149" i="9"/>
  <c r="C696" i="1"/>
  <c r="D53" i="9"/>
  <c r="C504" i="1"/>
  <c r="G504" i="1" s="1"/>
  <c r="C676" i="1"/>
  <c r="I181" i="9"/>
  <c r="C537" i="1"/>
  <c r="G537" i="1" s="1"/>
  <c r="C709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71" i="1"/>
  <c r="D634" i="1"/>
  <c r="D638" i="1"/>
  <c r="D703" i="1"/>
  <c r="D670" i="1"/>
  <c r="D627" i="1"/>
  <c r="D640" i="1"/>
  <c r="D712" i="1"/>
  <c r="D678" i="1"/>
  <c r="D710" i="1"/>
  <c r="D668" i="1"/>
  <c r="D643" i="1"/>
  <c r="D708" i="1"/>
  <c r="D679" i="1"/>
  <c r="D625" i="1"/>
  <c r="D672" i="1"/>
  <c r="D680" i="1"/>
  <c r="D619" i="1"/>
  <c r="D695" i="1"/>
  <c r="D683" i="1"/>
  <c r="D693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29" i="1"/>
  <c r="D620" i="1"/>
  <c r="D669" i="1"/>
  <c r="D691" i="1"/>
  <c r="D673" i="1"/>
  <c r="D677" i="1"/>
  <c r="D621" i="1"/>
  <c r="D689" i="1"/>
  <c r="D701" i="1"/>
  <c r="D696" i="1"/>
  <c r="D626" i="1"/>
  <c r="D641" i="1"/>
  <c r="D633" i="1"/>
  <c r="D646" i="1"/>
  <c r="D688" i="1"/>
  <c r="D624" i="1"/>
  <c r="D618" i="1"/>
  <c r="H503" i="1"/>
  <c r="C716" i="1"/>
  <c r="I373" i="9"/>
  <c r="H545" i="1"/>
  <c r="F545" i="1"/>
  <c r="H525" i="1"/>
  <c r="F525" i="1"/>
  <c r="H529" i="1"/>
  <c r="F529" i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D396" i="1" l="1"/>
  <c r="C151" i="8" s="1"/>
  <c r="H526" i="1"/>
  <c r="E715" i="10"/>
  <c r="F624" i="10"/>
  <c r="C715" i="1"/>
  <c r="C648" i="1"/>
  <c r="M716" i="1" s="1"/>
  <c r="G524" i="1"/>
  <c r="H524" i="1"/>
  <c r="E623" i="1"/>
  <c r="D715" i="1"/>
  <c r="E612" i="1"/>
  <c r="F711" i="10" l="1"/>
  <c r="F707" i="10"/>
  <c r="F703" i="10"/>
  <c r="F699" i="10"/>
  <c r="F695" i="10"/>
  <c r="F691" i="10"/>
  <c r="F687" i="10"/>
  <c r="F716" i="10"/>
  <c r="F706" i="10"/>
  <c r="F705" i="10"/>
  <c r="F704" i="10"/>
  <c r="F690" i="10"/>
  <c r="F689" i="10"/>
  <c r="F688" i="10"/>
  <c r="F683" i="10"/>
  <c r="F679" i="10"/>
  <c r="F675" i="10"/>
  <c r="F671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702" i="10"/>
  <c r="F700" i="10"/>
  <c r="F693" i="10"/>
  <c r="F674" i="10"/>
  <c r="F708" i="10"/>
  <c r="F701" i="10"/>
  <c r="F682" i="10"/>
  <c r="F680" i="10"/>
  <c r="F646" i="10"/>
  <c r="F712" i="10"/>
  <c r="F698" i="10"/>
  <c r="F697" i="10"/>
  <c r="F684" i="10"/>
  <c r="F678" i="10"/>
  <c r="F673" i="10"/>
  <c r="F627" i="10"/>
  <c r="F713" i="10"/>
  <c r="F692" i="10"/>
  <c r="F677" i="10"/>
  <c r="F676" i="10"/>
  <c r="F669" i="10"/>
  <c r="F647" i="10"/>
  <c r="F628" i="10"/>
  <c r="F694" i="10"/>
  <c r="F672" i="10"/>
  <c r="F645" i="10"/>
  <c r="F629" i="10"/>
  <c r="F710" i="10"/>
  <c r="F696" i="10"/>
  <c r="F685" i="10"/>
  <c r="F668" i="10"/>
  <c r="F626" i="10"/>
  <c r="F709" i="10"/>
  <c r="F681" i="10"/>
  <c r="F686" i="10"/>
  <c r="F670" i="10"/>
  <c r="E639" i="1"/>
  <c r="E693" i="1"/>
  <c r="E673" i="1"/>
  <c r="E713" i="1"/>
  <c r="E628" i="1"/>
  <c r="E671" i="1"/>
  <c r="E685" i="1"/>
  <c r="E686" i="1"/>
  <c r="E695" i="1"/>
  <c r="E638" i="1"/>
  <c r="E668" i="1"/>
  <c r="E700" i="1"/>
  <c r="E641" i="1"/>
  <c r="E645" i="1"/>
  <c r="E679" i="1"/>
  <c r="E711" i="1"/>
  <c r="E629" i="1"/>
  <c r="E688" i="1"/>
  <c r="E716" i="1"/>
  <c r="E676" i="1"/>
  <c r="E703" i="1"/>
  <c r="E706" i="1"/>
  <c r="E702" i="1"/>
  <c r="E710" i="1"/>
  <c r="E631" i="1"/>
  <c r="E678" i="1"/>
  <c r="E701" i="1"/>
  <c r="E642" i="1"/>
  <c r="E709" i="1"/>
  <c r="E699" i="1"/>
  <c r="E675" i="1"/>
  <c r="E636" i="1"/>
  <c r="E691" i="1"/>
  <c r="E692" i="1"/>
  <c r="E704" i="1"/>
  <c r="E680" i="1"/>
  <c r="E683" i="1"/>
  <c r="E637" i="1"/>
  <c r="E696" i="1"/>
  <c r="E694" i="1"/>
  <c r="E687" i="1"/>
  <c r="E681" i="1"/>
  <c r="E669" i="1"/>
  <c r="E677" i="1"/>
  <c r="E674" i="1"/>
  <c r="E670" i="1"/>
  <c r="E684" i="1"/>
  <c r="E640" i="1"/>
  <c r="E643" i="1"/>
  <c r="E632" i="1"/>
  <c r="E634" i="1"/>
  <c r="E690" i="1"/>
  <c r="E647" i="1"/>
  <c r="E626" i="1"/>
  <c r="E627" i="1"/>
  <c r="E682" i="1"/>
  <c r="E646" i="1"/>
  <c r="E712" i="1"/>
  <c r="E633" i="1"/>
  <c r="E672" i="1"/>
  <c r="E644" i="1"/>
  <c r="E705" i="1"/>
  <c r="E708" i="1"/>
  <c r="E707" i="1"/>
  <c r="E624" i="1"/>
  <c r="F624" i="1" s="1"/>
  <c r="F646" i="1" s="1"/>
  <c r="E630" i="1"/>
  <c r="E689" i="1"/>
  <c r="E625" i="1"/>
  <c r="E698" i="1"/>
  <c r="E635" i="1"/>
  <c r="E697" i="1"/>
  <c r="F715" i="10" l="1"/>
  <c r="G625" i="10"/>
  <c r="F716" i="1"/>
  <c r="F626" i="1"/>
  <c r="F709" i="1"/>
  <c r="F647" i="1"/>
  <c r="F697" i="1"/>
  <c r="F686" i="1"/>
  <c r="F687" i="1"/>
  <c r="F634" i="1"/>
  <c r="F700" i="1"/>
  <c r="F677" i="1"/>
  <c r="F680" i="1"/>
  <c r="F642" i="1"/>
  <c r="F645" i="1"/>
  <c r="F699" i="1"/>
  <c r="F702" i="1"/>
  <c r="F683" i="1"/>
  <c r="F688" i="1"/>
  <c r="F640" i="1"/>
  <c r="F625" i="1"/>
  <c r="G625" i="1" s="1"/>
  <c r="F629" i="1"/>
  <c r="F633" i="1"/>
  <c r="F698" i="1"/>
  <c r="F692" i="1"/>
  <c r="F706" i="1"/>
  <c r="F631" i="1"/>
  <c r="F711" i="1"/>
  <c r="F630" i="1"/>
  <c r="F693" i="1"/>
  <c r="F713" i="1"/>
  <c r="F705" i="1"/>
  <c r="F632" i="1"/>
  <c r="F635" i="1"/>
  <c r="F691" i="1"/>
  <c r="F712" i="1"/>
  <c r="F671" i="1"/>
  <c r="F696" i="1"/>
  <c r="F670" i="1"/>
  <c r="F643" i="1"/>
  <c r="F644" i="1"/>
  <c r="F668" i="1"/>
  <c r="F636" i="1"/>
  <c r="F672" i="1"/>
  <c r="F704" i="1"/>
  <c r="F681" i="1"/>
  <c r="F689" i="1"/>
  <c r="F679" i="1"/>
  <c r="F701" i="1"/>
  <c r="F637" i="1"/>
  <c r="F682" i="1"/>
  <c r="F703" i="1"/>
  <c r="F639" i="1"/>
  <c r="F627" i="1"/>
  <c r="F707" i="1"/>
  <c r="F694" i="1"/>
  <c r="F673" i="1"/>
  <c r="F641" i="1"/>
  <c r="F669" i="1"/>
  <c r="F674" i="1"/>
  <c r="F690" i="1"/>
  <c r="F676" i="1"/>
  <c r="F710" i="1"/>
  <c r="F628" i="1"/>
  <c r="F684" i="1"/>
  <c r="F675" i="1"/>
  <c r="F695" i="1"/>
  <c r="F708" i="1"/>
  <c r="F685" i="1"/>
  <c r="F638" i="1"/>
  <c r="F678" i="1"/>
  <c r="E715" i="1"/>
  <c r="G716" i="10" l="1"/>
  <c r="G708" i="10"/>
  <c r="G704" i="10"/>
  <c r="G700" i="10"/>
  <c r="G696" i="10"/>
  <c r="G692" i="10"/>
  <c r="G688" i="10"/>
  <c r="G713" i="10"/>
  <c r="G703" i="10"/>
  <c r="G702" i="10"/>
  <c r="G701" i="10"/>
  <c r="G687" i="10"/>
  <c r="G684" i="10"/>
  <c r="G680" i="10"/>
  <c r="G676" i="10"/>
  <c r="G672" i="10"/>
  <c r="G668" i="10"/>
  <c r="G628" i="10"/>
  <c r="G711" i="10"/>
  <c r="G709" i="10"/>
  <c r="G698" i="10"/>
  <c r="G691" i="10"/>
  <c r="G689" i="10"/>
  <c r="G686" i="10"/>
  <c r="G685" i="10"/>
  <c r="G707" i="10"/>
  <c r="G695" i="10"/>
  <c r="G694" i="10"/>
  <c r="G678" i="10"/>
  <c r="G673" i="10"/>
  <c r="G644" i="10"/>
  <c r="G642" i="10"/>
  <c r="G640" i="10"/>
  <c r="G638" i="10"/>
  <c r="G636" i="10"/>
  <c r="G634" i="10"/>
  <c r="G632" i="10"/>
  <c r="G630" i="10"/>
  <c r="G706" i="10"/>
  <c r="G699" i="10"/>
  <c r="G690" i="10"/>
  <c r="G683" i="10"/>
  <c r="G677" i="10"/>
  <c r="G671" i="10"/>
  <c r="G669" i="10"/>
  <c r="G647" i="10"/>
  <c r="G641" i="10"/>
  <c r="G633" i="10"/>
  <c r="G693" i="10"/>
  <c r="G682" i="10"/>
  <c r="G681" i="10"/>
  <c r="G646" i="10"/>
  <c r="G645" i="10"/>
  <c r="G639" i="10"/>
  <c r="G631" i="10"/>
  <c r="G629" i="10"/>
  <c r="G710" i="10"/>
  <c r="G675" i="10"/>
  <c r="G626" i="10"/>
  <c r="G712" i="10"/>
  <c r="G705" i="10"/>
  <c r="G643" i="10"/>
  <c r="G674" i="10"/>
  <c r="G670" i="10"/>
  <c r="G637" i="10"/>
  <c r="G697" i="10"/>
  <c r="G679" i="10"/>
  <c r="G635" i="10"/>
  <c r="G627" i="10"/>
  <c r="F715" i="1"/>
  <c r="G680" i="1"/>
  <c r="G698" i="1"/>
  <c r="G703" i="1"/>
  <c r="G627" i="1"/>
  <c r="G684" i="1"/>
  <c r="G678" i="1"/>
  <c r="G716" i="1"/>
  <c r="G676" i="1"/>
  <c r="G639" i="1"/>
  <c r="G700" i="1"/>
  <c r="G694" i="1"/>
  <c r="G702" i="1"/>
  <c r="G699" i="1"/>
  <c r="G636" i="1"/>
  <c r="G690" i="1"/>
  <c r="G689" i="1"/>
  <c r="G641" i="1"/>
  <c r="G679" i="1"/>
  <c r="G670" i="1"/>
  <c r="G631" i="1"/>
  <c r="G701" i="1"/>
  <c r="G647" i="1"/>
  <c r="G637" i="1"/>
  <c r="G685" i="1"/>
  <c r="G707" i="1"/>
  <c r="G709" i="1"/>
  <c r="G687" i="1"/>
  <c r="G682" i="1"/>
  <c r="G672" i="1"/>
  <c r="G633" i="1"/>
  <c r="G695" i="1"/>
  <c r="G706" i="1"/>
  <c r="G640" i="1"/>
  <c r="G708" i="1"/>
  <c r="G642" i="1"/>
  <c r="G673" i="1"/>
  <c r="G668" i="1"/>
  <c r="G713" i="1"/>
  <c r="G632" i="1"/>
  <c r="G629" i="1"/>
  <c r="G697" i="1"/>
  <c r="G688" i="1"/>
  <c r="G669" i="1"/>
  <c r="G630" i="1"/>
  <c r="G677" i="1"/>
  <c r="G704" i="1"/>
  <c r="G674" i="1"/>
  <c r="G686" i="1"/>
  <c r="G644" i="1"/>
  <c r="G646" i="1"/>
  <c r="G626" i="1"/>
  <c r="G691" i="1"/>
  <c r="G635" i="1"/>
  <c r="G671" i="1"/>
  <c r="G634" i="1"/>
  <c r="G692" i="1"/>
  <c r="G628" i="1"/>
  <c r="G681" i="1"/>
  <c r="G710" i="1"/>
  <c r="G712" i="1"/>
  <c r="G683" i="1"/>
  <c r="G696" i="1"/>
  <c r="G645" i="1"/>
  <c r="G638" i="1"/>
  <c r="G693" i="1"/>
  <c r="G675" i="1"/>
  <c r="G705" i="1"/>
  <c r="G711" i="1"/>
  <c r="G643" i="1"/>
  <c r="G715" i="10" l="1"/>
  <c r="H628" i="10"/>
  <c r="G715" i="1"/>
  <c r="H628" i="1"/>
  <c r="H712" i="10" l="1"/>
  <c r="H716" i="10"/>
  <c r="H713" i="10"/>
  <c r="H709" i="10"/>
  <c r="H705" i="10"/>
  <c r="H701" i="10"/>
  <c r="H697" i="10"/>
  <c r="H693" i="10"/>
  <c r="H689" i="10"/>
  <c r="H700" i="10"/>
  <c r="H699" i="10"/>
  <c r="H698" i="10"/>
  <c r="H685" i="10"/>
  <c r="H681" i="10"/>
  <c r="H677" i="10"/>
  <c r="H673" i="10"/>
  <c r="H669" i="10"/>
  <c r="H707" i="10"/>
  <c r="H696" i="10"/>
  <c r="H694" i="10"/>
  <c r="H687" i="10"/>
  <c r="H684" i="10"/>
  <c r="H683" i="10"/>
  <c r="H682" i="10"/>
  <c r="H706" i="10"/>
  <c r="H688" i="10"/>
  <c r="H676" i="10"/>
  <c r="H674" i="10"/>
  <c r="H672" i="10"/>
  <c r="H671" i="10"/>
  <c r="H670" i="10"/>
  <c r="H647" i="10"/>
  <c r="H645" i="10"/>
  <c r="H629" i="10"/>
  <c r="H692" i="10"/>
  <c r="H691" i="10"/>
  <c r="H646" i="10"/>
  <c r="H640" i="10"/>
  <c r="H639" i="10"/>
  <c r="H632" i="10"/>
  <c r="H631" i="10"/>
  <c r="H710" i="10"/>
  <c r="H708" i="10"/>
  <c r="H675" i="10"/>
  <c r="H638" i="10"/>
  <c r="H637" i="10"/>
  <c r="H630" i="10"/>
  <c r="H703" i="10"/>
  <c r="H680" i="10"/>
  <c r="H668" i="10"/>
  <c r="H643" i="10"/>
  <c r="H636" i="10"/>
  <c r="H678" i="10"/>
  <c r="H641" i="10"/>
  <c r="H634" i="10"/>
  <c r="H711" i="10"/>
  <c r="H702" i="10"/>
  <c r="H695" i="10"/>
  <c r="H686" i="10"/>
  <c r="H679" i="10"/>
  <c r="H644" i="10"/>
  <c r="H635" i="10"/>
  <c r="H704" i="10"/>
  <c r="H690" i="10"/>
  <c r="H642" i="10"/>
  <c r="H633" i="10"/>
  <c r="H708" i="1"/>
  <c r="H699" i="1"/>
  <c r="H668" i="1"/>
  <c r="H690" i="1"/>
  <c r="H695" i="1"/>
  <c r="H709" i="1"/>
  <c r="H678" i="1"/>
  <c r="H692" i="1"/>
  <c r="H669" i="1"/>
  <c r="H672" i="1"/>
  <c r="H674" i="1"/>
  <c r="H706" i="1"/>
  <c r="H696" i="1"/>
  <c r="H636" i="1"/>
  <c r="H634" i="1"/>
  <c r="H680" i="1"/>
  <c r="H688" i="1"/>
  <c r="H641" i="1"/>
  <c r="H681" i="1"/>
  <c r="H705" i="1"/>
  <c r="H637" i="1"/>
  <c r="H644" i="1"/>
  <c r="H645" i="1"/>
  <c r="H686" i="1"/>
  <c r="H716" i="1"/>
  <c r="H646" i="1"/>
  <c r="H694" i="1"/>
  <c r="H691" i="1"/>
  <c r="H675" i="1"/>
  <c r="H631" i="1"/>
  <c r="H698" i="1"/>
  <c r="H671" i="1"/>
  <c r="H677" i="1"/>
  <c r="H711" i="1"/>
  <c r="H684" i="1"/>
  <c r="H704" i="1"/>
  <c r="H679" i="1"/>
  <c r="H700" i="1"/>
  <c r="H710" i="1"/>
  <c r="H682" i="1"/>
  <c r="H689" i="1"/>
  <c r="H702" i="1"/>
  <c r="H701" i="1"/>
  <c r="H635" i="1"/>
  <c r="H693" i="1"/>
  <c r="H630" i="1"/>
  <c r="H642" i="1"/>
  <c r="H712" i="1"/>
  <c r="H683" i="1"/>
  <c r="H713" i="1"/>
  <c r="H670" i="1"/>
  <c r="H673" i="1"/>
  <c r="H676" i="1"/>
  <c r="H697" i="1"/>
  <c r="H633" i="1"/>
  <c r="H707" i="1"/>
  <c r="H647" i="1"/>
  <c r="H703" i="1"/>
  <c r="H632" i="1"/>
  <c r="H629" i="1"/>
  <c r="I629" i="1" s="1"/>
  <c r="H643" i="1"/>
  <c r="H640" i="1"/>
  <c r="H687" i="1"/>
  <c r="H638" i="1"/>
  <c r="H685" i="1"/>
  <c r="H639" i="1"/>
  <c r="H715" i="10" l="1"/>
  <c r="I629" i="10"/>
  <c r="I635" i="1"/>
  <c r="I677" i="1"/>
  <c r="I672" i="1"/>
  <c r="I640" i="1"/>
  <c r="I679" i="1"/>
  <c r="I716" i="1"/>
  <c r="I637" i="1"/>
  <c r="I692" i="1"/>
  <c r="I703" i="1"/>
  <c r="I670" i="1"/>
  <c r="I687" i="1"/>
  <c r="I642" i="1"/>
  <c r="I693" i="1"/>
  <c r="I641" i="1"/>
  <c r="I702" i="1"/>
  <c r="I632" i="1"/>
  <c r="I633" i="1"/>
  <c r="I696" i="1"/>
  <c r="I691" i="1"/>
  <c r="I688" i="1"/>
  <c r="I685" i="1"/>
  <c r="I695" i="1"/>
  <c r="I701" i="1"/>
  <c r="I646" i="1"/>
  <c r="I680" i="1"/>
  <c r="I708" i="1"/>
  <c r="I630" i="1"/>
  <c r="J630" i="1" s="1"/>
  <c r="I689" i="1"/>
  <c r="I638" i="1"/>
  <c r="I676" i="1"/>
  <c r="I699" i="1"/>
  <c r="I710" i="1"/>
  <c r="I706" i="1"/>
  <c r="I644" i="1"/>
  <c r="I711" i="1"/>
  <c r="I678" i="1"/>
  <c r="I709" i="1"/>
  <c r="I690" i="1"/>
  <c r="I636" i="1"/>
  <c r="I681" i="1"/>
  <c r="I675" i="1"/>
  <c r="I713" i="1"/>
  <c r="I634" i="1"/>
  <c r="I700" i="1"/>
  <c r="I673" i="1"/>
  <c r="I705" i="1"/>
  <c r="I668" i="1"/>
  <c r="I682" i="1"/>
  <c r="I643" i="1"/>
  <c r="I639" i="1"/>
  <c r="I697" i="1"/>
  <c r="I684" i="1"/>
  <c r="I686" i="1"/>
  <c r="I683" i="1"/>
  <c r="I645" i="1"/>
  <c r="I698" i="1"/>
  <c r="I694" i="1"/>
  <c r="I674" i="1"/>
  <c r="I707" i="1"/>
  <c r="I631" i="1"/>
  <c r="I712" i="1"/>
  <c r="I704" i="1"/>
  <c r="I671" i="1"/>
  <c r="I647" i="1"/>
  <c r="I669" i="1"/>
  <c r="H715" i="1"/>
  <c r="I713" i="10" l="1"/>
  <c r="I712" i="10"/>
  <c r="I710" i="10"/>
  <c r="I706" i="10"/>
  <c r="I702" i="10"/>
  <c r="I698" i="10"/>
  <c r="I694" i="10"/>
  <c r="I690" i="10"/>
  <c r="I711" i="10"/>
  <c r="I697" i="10"/>
  <c r="I696" i="10"/>
  <c r="I695" i="10"/>
  <c r="I686" i="10"/>
  <c r="I682" i="10"/>
  <c r="I678" i="10"/>
  <c r="I674" i="10"/>
  <c r="I670" i="10"/>
  <c r="I647" i="10"/>
  <c r="I646" i="10"/>
  <c r="I645" i="10"/>
  <c r="I716" i="10"/>
  <c r="I705" i="10"/>
  <c r="I703" i="10"/>
  <c r="I692" i="10"/>
  <c r="I681" i="10"/>
  <c r="I680" i="10"/>
  <c r="I679" i="10"/>
  <c r="I700" i="10"/>
  <c r="I699" i="10"/>
  <c r="I693" i="10"/>
  <c r="I687" i="10"/>
  <c r="I685" i="10"/>
  <c r="I683" i="10"/>
  <c r="I669" i="10"/>
  <c r="I668" i="10"/>
  <c r="I643" i="10"/>
  <c r="I641" i="10"/>
  <c r="I639" i="10"/>
  <c r="I637" i="10"/>
  <c r="I635" i="10"/>
  <c r="I633" i="10"/>
  <c r="I631" i="10"/>
  <c r="I708" i="10"/>
  <c r="I707" i="10"/>
  <c r="I676" i="10"/>
  <c r="I675" i="10"/>
  <c r="I638" i="10"/>
  <c r="I630" i="10"/>
  <c r="I709" i="10"/>
  <c r="I701" i="10"/>
  <c r="I672" i="10"/>
  <c r="I644" i="10"/>
  <c r="I636" i="10"/>
  <c r="I634" i="10"/>
  <c r="I691" i="10"/>
  <c r="I689" i="10"/>
  <c r="I673" i="10"/>
  <c r="I632" i="10"/>
  <c r="I704" i="10"/>
  <c r="I688" i="10"/>
  <c r="I642" i="10"/>
  <c r="I684" i="10"/>
  <c r="I677" i="10"/>
  <c r="I671" i="10"/>
  <c r="I640" i="10"/>
  <c r="J676" i="1"/>
  <c r="J687" i="1"/>
  <c r="J636" i="1"/>
  <c r="J670" i="1"/>
  <c r="J632" i="1"/>
  <c r="J699" i="1"/>
  <c r="J691" i="1"/>
  <c r="J702" i="1"/>
  <c r="J708" i="1"/>
  <c r="J692" i="1"/>
  <c r="J684" i="1"/>
  <c r="J681" i="1"/>
  <c r="J641" i="1"/>
  <c r="J694" i="1"/>
  <c r="J698" i="1"/>
  <c r="J683" i="1"/>
  <c r="J685" i="1"/>
  <c r="J675" i="1"/>
  <c r="J701" i="1"/>
  <c r="J668" i="1"/>
  <c r="J700" i="1"/>
  <c r="J646" i="1"/>
  <c r="J706" i="1"/>
  <c r="J642" i="1"/>
  <c r="J693" i="1"/>
  <c r="J695" i="1"/>
  <c r="J644" i="1"/>
  <c r="J716" i="1"/>
  <c r="J710" i="1"/>
  <c r="J669" i="1"/>
  <c r="J674" i="1"/>
  <c r="J679" i="1"/>
  <c r="J707" i="1"/>
  <c r="J711" i="1"/>
  <c r="J672" i="1"/>
  <c r="J635" i="1"/>
  <c r="J709" i="1"/>
  <c r="J703" i="1"/>
  <c r="J697" i="1"/>
  <c r="J643" i="1"/>
  <c r="J704" i="1"/>
  <c r="J639" i="1"/>
  <c r="J647" i="1"/>
  <c r="J686" i="1"/>
  <c r="J673" i="1"/>
  <c r="J705" i="1"/>
  <c r="J637" i="1"/>
  <c r="J677" i="1"/>
  <c r="J638" i="1"/>
  <c r="J682" i="1"/>
  <c r="J689" i="1"/>
  <c r="J690" i="1"/>
  <c r="J680" i="1"/>
  <c r="J713" i="1"/>
  <c r="J640" i="1"/>
  <c r="J645" i="1"/>
  <c r="J696" i="1"/>
  <c r="J688" i="1"/>
  <c r="J678" i="1"/>
  <c r="J633" i="1"/>
  <c r="J671" i="1"/>
  <c r="J712" i="1"/>
  <c r="J634" i="1"/>
  <c r="J631" i="1"/>
  <c r="I715" i="1"/>
  <c r="I715" i="10" l="1"/>
  <c r="J630" i="10"/>
  <c r="L647" i="1"/>
  <c r="L716" i="1" s="1"/>
  <c r="J715" i="1"/>
  <c r="K644" i="1"/>
  <c r="J711" i="10" l="1"/>
  <c r="J707" i="10"/>
  <c r="J703" i="10"/>
  <c r="J699" i="10"/>
  <c r="J695" i="10"/>
  <c r="J691" i="10"/>
  <c r="J687" i="10"/>
  <c r="J710" i="10"/>
  <c r="J709" i="10"/>
  <c r="J708" i="10"/>
  <c r="J694" i="10"/>
  <c r="J693" i="10"/>
  <c r="J692" i="10"/>
  <c r="J683" i="10"/>
  <c r="J679" i="10"/>
  <c r="J675" i="10"/>
  <c r="J671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1" i="10"/>
  <c r="J690" i="10"/>
  <c r="J688" i="10"/>
  <c r="J678" i="10"/>
  <c r="J677" i="10"/>
  <c r="J676" i="10"/>
  <c r="J712" i="10"/>
  <c r="J705" i="10"/>
  <c r="J704" i="10"/>
  <c r="J681" i="10"/>
  <c r="J713" i="10"/>
  <c r="J700" i="10"/>
  <c r="J682" i="10"/>
  <c r="J672" i="10"/>
  <c r="J645" i="10"/>
  <c r="J702" i="10"/>
  <c r="J686" i="10"/>
  <c r="J680" i="10"/>
  <c r="J674" i="10"/>
  <c r="J670" i="10"/>
  <c r="J668" i="10"/>
  <c r="J696" i="10"/>
  <c r="J689" i="10"/>
  <c r="J685" i="10"/>
  <c r="J673" i="10"/>
  <c r="J716" i="10"/>
  <c r="J698" i="10"/>
  <c r="J669" i="10"/>
  <c r="J646" i="10"/>
  <c r="J697" i="10"/>
  <c r="J684" i="10"/>
  <c r="J706" i="10"/>
  <c r="J647" i="10"/>
  <c r="L647" i="10" s="1"/>
  <c r="L678" i="1"/>
  <c r="L674" i="1"/>
  <c r="L697" i="1"/>
  <c r="L702" i="1"/>
  <c r="L689" i="1"/>
  <c r="L681" i="1"/>
  <c r="L687" i="1"/>
  <c r="L707" i="1"/>
  <c r="L679" i="1"/>
  <c r="L709" i="1"/>
  <c r="L694" i="1"/>
  <c r="L668" i="1"/>
  <c r="L672" i="1"/>
  <c r="L705" i="1"/>
  <c r="L691" i="1"/>
  <c r="L713" i="1"/>
  <c r="L680" i="1"/>
  <c r="L703" i="1"/>
  <c r="L699" i="1"/>
  <c r="L708" i="1"/>
  <c r="L677" i="1"/>
  <c r="L696" i="1"/>
  <c r="L701" i="1"/>
  <c r="L692" i="1"/>
  <c r="L670" i="1"/>
  <c r="L710" i="1"/>
  <c r="L682" i="1"/>
  <c r="L711" i="1"/>
  <c r="L684" i="1"/>
  <c r="L671" i="1"/>
  <c r="L676" i="1"/>
  <c r="L690" i="1"/>
  <c r="L683" i="1"/>
  <c r="L686" i="1"/>
  <c r="L700" i="1"/>
  <c r="L704" i="1"/>
  <c r="L698" i="1"/>
  <c r="L673" i="1"/>
  <c r="L693" i="1"/>
  <c r="L706" i="1"/>
  <c r="L675" i="1"/>
  <c r="L688" i="1"/>
  <c r="L712" i="1"/>
  <c r="L695" i="1"/>
  <c r="L669" i="1"/>
  <c r="L685" i="1"/>
  <c r="K674" i="1"/>
  <c r="K688" i="1"/>
  <c r="K681" i="1"/>
  <c r="K678" i="1"/>
  <c r="K704" i="1"/>
  <c r="K703" i="1"/>
  <c r="K671" i="1"/>
  <c r="K695" i="1"/>
  <c r="K708" i="1"/>
  <c r="K683" i="1"/>
  <c r="K712" i="1"/>
  <c r="K692" i="1"/>
  <c r="K713" i="1"/>
  <c r="K669" i="1"/>
  <c r="K697" i="1"/>
  <c r="K670" i="1"/>
  <c r="K689" i="1"/>
  <c r="K700" i="1"/>
  <c r="K676" i="1"/>
  <c r="K682" i="1"/>
  <c r="K701" i="1"/>
  <c r="M701" i="1" s="1"/>
  <c r="K673" i="1"/>
  <c r="K709" i="1"/>
  <c r="K685" i="1"/>
  <c r="M685" i="1" s="1"/>
  <c r="K687" i="1"/>
  <c r="M687" i="1" s="1"/>
  <c r="K675" i="1"/>
  <c r="K710" i="1"/>
  <c r="K693" i="1"/>
  <c r="K677" i="1"/>
  <c r="K699" i="1"/>
  <c r="K696" i="1"/>
  <c r="K679" i="1"/>
  <c r="K691" i="1"/>
  <c r="M691" i="1" s="1"/>
  <c r="K702" i="1"/>
  <c r="M702" i="1" s="1"/>
  <c r="K694" i="1"/>
  <c r="K711" i="1"/>
  <c r="K690" i="1"/>
  <c r="K684" i="1"/>
  <c r="K680" i="1"/>
  <c r="M680" i="1" s="1"/>
  <c r="K698" i="1"/>
  <c r="K716" i="1"/>
  <c r="K672" i="1"/>
  <c r="K686" i="1"/>
  <c r="K668" i="1"/>
  <c r="K707" i="1"/>
  <c r="K705" i="1"/>
  <c r="K706" i="1"/>
  <c r="L712" i="10" l="1"/>
  <c r="L709" i="10"/>
  <c r="L705" i="10"/>
  <c r="L701" i="10"/>
  <c r="L697" i="10"/>
  <c r="L693" i="10"/>
  <c r="L689" i="10"/>
  <c r="L704" i="10"/>
  <c r="L703" i="10"/>
  <c r="L702" i="10"/>
  <c r="L688" i="10"/>
  <c r="L687" i="10"/>
  <c r="L685" i="10"/>
  <c r="L681" i="10"/>
  <c r="L677" i="10"/>
  <c r="L673" i="10"/>
  <c r="L669" i="10"/>
  <c r="L708" i="10"/>
  <c r="L706" i="10"/>
  <c r="L695" i="10"/>
  <c r="L686" i="10"/>
  <c r="L713" i="10"/>
  <c r="L710" i="10"/>
  <c r="L692" i="10"/>
  <c r="L691" i="10"/>
  <c r="L684" i="10"/>
  <c r="L682" i="10"/>
  <c r="L675" i="10"/>
  <c r="L694" i="10"/>
  <c r="L680" i="10"/>
  <c r="L674" i="10"/>
  <c r="L668" i="10"/>
  <c r="L711" i="10"/>
  <c r="L696" i="10"/>
  <c r="L679" i="10"/>
  <c r="L678" i="10"/>
  <c r="L671" i="10"/>
  <c r="L716" i="10"/>
  <c r="L698" i="10"/>
  <c r="L683" i="10"/>
  <c r="L707" i="10"/>
  <c r="L700" i="10"/>
  <c r="L676" i="10"/>
  <c r="L670" i="10"/>
  <c r="L690" i="10"/>
  <c r="L699" i="10"/>
  <c r="L672" i="10"/>
  <c r="J715" i="10"/>
  <c r="K644" i="10"/>
  <c r="M694" i="1"/>
  <c r="M697" i="1"/>
  <c r="M678" i="1"/>
  <c r="F55" i="9" s="1"/>
  <c r="M674" i="1"/>
  <c r="I23" i="9" s="1"/>
  <c r="M706" i="1"/>
  <c r="M707" i="1"/>
  <c r="M690" i="1"/>
  <c r="M713" i="1"/>
  <c r="F215" i="9" s="1"/>
  <c r="M668" i="1"/>
  <c r="M679" i="1"/>
  <c r="M709" i="1"/>
  <c r="M689" i="1"/>
  <c r="C119" i="9" s="1"/>
  <c r="M681" i="1"/>
  <c r="I55" i="9" s="1"/>
  <c r="M705" i="1"/>
  <c r="E183" i="9" s="1"/>
  <c r="M672" i="1"/>
  <c r="M693" i="1"/>
  <c r="G119" i="9" s="1"/>
  <c r="M682" i="1"/>
  <c r="C87" i="9" s="1"/>
  <c r="M686" i="1"/>
  <c r="G87" i="9" s="1"/>
  <c r="M696" i="1"/>
  <c r="M710" i="1"/>
  <c r="M671" i="1"/>
  <c r="F23" i="9" s="1"/>
  <c r="L715" i="1"/>
  <c r="M708" i="1"/>
  <c r="M704" i="1"/>
  <c r="D183" i="9" s="1"/>
  <c r="M711" i="1"/>
  <c r="M692" i="1"/>
  <c r="M669" i="1"/>
  <c r="D23" i="9" s="1"/>
  <c r="M684" i="1"/>
  <c r="M675" i="1"/>
  <c r="C55" i="9" s="1"/>
  <c r="M683" i="1"/>
  <c r="M698" i="1"/>
  <c r="M670" i="1"/>
  <c r="E23" i="9" s="1"/>
  <c r="M695" i="1"/>
  <c r="M676" i="1"/>
  <c r="M699" i="1"/>
  <c r="F151" i="9" s="1"/>
  <c r="M700" i="1"/>
  <c r="M703" i="1"/>
  <c r="C183" i="9" s="1"/>
  <c r="M677" i="1"/>
  <c r="E55" i="9" s="1"/>
  <c r="M712" i="1"/>
  <c r="M673" i="1"/>
  <c r="M688" i="1"/>
  <c r="I87" i="9" s="1"/>
  <c r="G23" i="9"/>
  <c r="H87" i="9"/>
  <c r="I151" i="9"/>
  <c r="H151" i="9"/>
  <c r="D215" i="9"/>
  <c r="E119" i="9"/>
  <c r="F87" i="9"/>
  <c r="K715" i="1"/>
  <c r="H55" i="9"/>
  <c r="H119" i="9"/>
  <c r="D151" i="9" l="1"/>
  <c r="F183" i="9"/>
  <c r="K716" i="10"/>
  <c r="K708" i="10"/>
  <c r="K704" i="10"/>
  <c r="M704" i="10" s="1"/>
  <c r="Y770" i="10" s="1"/>
  <c r="K700" i="10"/>
  <c r="K696" i="10"/>
  <c r="M696" i="10" s="1"/>
  <c r="Y762" i="10" s="1"/>
  <c r="K692" i="10"/>
  <c r="K688" i="10"/>
  <c r="K712" i="10"/>
  <c r="M712" i="10" s="1"/>
  <c r="Y778" i="10" s="1"/>
  <c r="K707" i="10"/>
  <c r="K706" i="10"/>
  <c r="K705" i="10"/>
  <c r="K691" i="10"/>
  <c r="K690" i="10"/>
  <c r="M690" i="10" s="1"/>
  <c r="Y756" i="10" s="1"/>
  <c r="K689" i="10"/>
  <c r="K684" i="10"/>
  <c r="K680" i="10"/>
  <c r="M680" i="10" s="1"/>
  <c r="Y746" i="10" s="1"/>
  <c r="K676" i="10"/>
  <c r="K672" i="10"/>
  <c r="K668" i="10"/>
  <c r="K713" i="10"/>
  <c r="K710" i="10"/>
  <c r="M710" i="10" s="1"/>
  <c r="Y776" i="10" s="1"/>
  <c r="K699" i="10"/>
  <c r="K697" i="10"/>
  <c r="M697" i="10" s="1"/>
  <c r="Y763" i="10" s="1"/>
  <c r="K675" i="10"/>
  <c r="K674" i="10"/>
  <c r="M674" i="10" s="1"/>
  <c r="Y740" i="10" s="1"/>
  <c r="K711" i="10"/>
  <c r="K698" i="10"/>
  <c r="M698" i="10" s="1"/>
  <c r="Y764" i="10" s="1"/>
  <c r="K686" i="10"/>
  <c r="M686" i="10" s="1"/>
  <c r="Y752" i="10" s="1"/>
  <c r="K679" i="10"/>
  <c r="M679" i="10" s="1"/>
  <c r="Y745" i="10" s="1"/>
  <c r="K677" i="10"/>
  <c r="K709" i="10"/>
  <c r="M709" i="10" s="1"/>
  <c r="Y775" i="10" s="1"/>
  <c r="K702" i="10"/>
  <c r="K701" i="10"/>
  <c r="M701" i="10" s="1"/>
  <c r="Y767" i="10" s="1"/>
  <c r="K693" i="10"/>
  <c r="K681" i="10"/>
  <c r="K670" i="10"/>
  <c r="K703" i="10"/>
  <c r="K695" i="10"/>
  <c r="K694" i="10"/>
  <c r="K687" i="10"/>
  <c r="K685" i="10"/>
  <c r="M685" i="10" s="1"/>
  <c r="Y751" i="10" s="1"/>
  <c r="K673" i="10"/>
  <c r="K678" i="10"/>
  <c r="M678" i="10" s="1"/>
  <c r="Y744" i="10" s="1"/>
  <c r="K669" i="10"/>
  <c r="M669" i="10" s="1"/>
  <c r="Y735" i="10" s="1"/>
  <c r="K683" i="10"/>
  <c r="K671" i="10"/>
  <c r="K682" i="10"/>
  <c r="M707" i="10"/>
  <c r="Y773" i="10" s="1"/>
  <c r="M671" i="10"/>
  <c r="Y737" i="10" s="1"/>
  <c r="M711" i="10"/>
  <c r="Y777" i="10" s="1"/>
  <c r="M694" i="10"/>
  <c r="Y760" i="10" s="1"/>
  <c r="M691" i="10"/>
  <c r="Y757" i="10" s="1"/>
  <c r="M703" i="10"/>
  <c r="Y769" i="10" s="1"/>
  <c r="M670" i="10"/>
  <c r="Y736" i="10" s="1"/>
  <c r="M683" i="10"/>
  <c r="Y749" i="10" s="1"/>
  <c r="L715" i="10"/>
  <c r="M668" i="10"/>
  <c r="M675" i="10"/>
  <c r="Y741" i="10" s="1"/>
  <c r="M692" i="10"/>
  <c r="Y758" i="10" s="1"/>
  <c r="M695" i="10"/>
  <c r="Y761" i="10" s="1"/>
  <c r="M673" i="10"/>
  <c r="Y739" i="10" s="1"/>
  <c r="M687" i="10"/>
  <c r="Y753" i="10" s="1"/>
  <c r="M672" i="10"/>
  <c r="Y738" i="10" s="1"/>
  <c r="M676" i="10"/>
  <c r="Y742" i="10" s="1"/>
  <c r="M682" i="10"/>
  <c r="Y748" i="10" s="1"/>
  <c r="M706" i="10"/>
  <c r="Y772" i="10" s="1"/>
  <c r="M677" i="10"/>
  <c r="Y743" i="10" s="1"/>
  <c r="M688" i="10"/>
  <c r="Y754" i="10" s="1"/>
  <c r="M689" i="10"/>
  <c r="Y755" i="10" s="1"/>
  <c r="M705" i="10"/>
  <c r="Y771" i="10" s="1"/>
  <c r="M699" i="10"/>
  <c r="Y765" i="10" s="1"/>
  <c r="M700" i="10"/>
  <c r="Y766" i="10" s="1"/>
  <c r="M684" i="10"/>
  <c r="Y750" i="10" s="1"/>
  <c r="M713" i="10"/>
  <c r="Y779" i="10" s="1"/>
  <c r="M708" i="10"/>
  <c r="Y774" i="10" s="1"/>
  <c r="M681" i="10"/>
  <c r="Y747" i="10" s="1"/>
  <c r="M702" i="10"/>
  <c r="Y768" i="10" s="1"/>
  <c r="M693" i="10"/>
  <c r="Y759" i="10" s="1"/>
  <c r="C23" i="9"/>
  <c r="D119" i="9"/>
  <c r="I119" i="9"/>
  <c r="G183" i="9"/>
  <c r="F119" i="9"/>
  <c r="G55" i="9"/>
  <c r="C215" i="9"/>
  <c r="I183" i="9"/>
  <c r="C151" i="9"/>
  <c r="E87" i="9"/>
  <c r="G151" i="9"/>
  <c r="D87" i="9"/>
  <c r="H183" i="9"/>
  <c r="E151" i="9"/>
  <c r="D55" i="9"/>
  <c r="H23" i="9"/>
  <c r="E215" i="9"/>
  <c r="M715" i="1"/>
  <c r="M715" i="10" l="1"/>
  <c r="Y734" i="10"/>
  <c r="Y815" i="10" s="1"/>
  <c r="K715" i="10"/>
</calcChain>
</file>

<file path=xl/sharedStrings.xml><?xml version="1.0" encoding="utf-8"?>
<sst xmlns="http://schemas.openxmlformats.org/spreadsheetml/2006/main" count="4669" uniqueCount="1277">
  <si>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</si>
  <si>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</si>
  <si>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</si>
  <si>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</si>
  <si>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</si>
  <si>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</si>
  <si>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</si>
  <si>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</si>
  <si>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</si>
  <si>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</si>
  <si>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</si>
  <si>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</si>
  <si>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</si>
  <si>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</si>
  <si>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</si>
  <si>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</si>
  <si>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</si>
  <si>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</si>
  <si>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</si>
  <si>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</si>
  <si>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</si>
  <si>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</si>
  <si>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</si>
  <si>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</si>
  <si>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</si>
  <si>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</si>
  <si>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</si>
  <si>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</si>
  <si>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</si>
  <si>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</si>
  <si>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</si>
  <si>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</si>
  <si>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</si>
  <si>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</si>
  <si>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</si>
  <si>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</si>
  <si>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</si>
  <si>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</si>
  <si>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</si>
  <si>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</si>
  <si>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</si>
  <si>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</si>
  <si>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</si>
  <si>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</si>
  <si>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</si>
  <si>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</si>
  <si>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</si>
  <si>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</si>
  <si>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</si>
  <si>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</si>
  <si>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</si>
  <si>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</si>
  <si>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</si>
  <si>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</si>
  <si>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</si>
  <si>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</si>
  <si>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</si>
  <si>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</si>
  <si>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</si>
  <si>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</si>
  <si>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</si>
  <si>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</si>
  <si>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</si>
  <si>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</si>
  <si>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</si>
  <si>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</si>
  <si>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</si>
  <si>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</si>
  <si>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</si>
  <si>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</si>
  <si>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</si>
  <si>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</si>
  <si>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</si>
  <si>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</si>
  <si>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</si>
  <si>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</si>
  <si>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</si>
  <si>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</si>
  <si>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</si>
  <si>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</si>
  <si>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</si>
  <si>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</si>
  <si>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</si>
  <si>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</si>
  <si>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</si>
  <si>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</si>
  <si>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</si>
  <si>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</si>
  <si>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</si>
  <si>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</si>
  <si>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</si>
  <si>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</si>
  <si>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</si>
  <si>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</si>
  <si>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</si>
  <si>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</si>
  <si>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</si>
  <si>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</si>
  <si>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</si>
  <si>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</si>
  <si>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</si>
  <si>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</si>
  <si>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</si>
  <si>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</si>
  <si>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</si>
  <si>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</si>
  <si>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</si>
  <si>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</si>
  <si>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</si>
  <si>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</si>
  <si>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</si>
  <si>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</si>
  <si>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</si>
  <si>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</si>
  <si>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</si>
  <si>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</si>
  <si>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</si>
  <si>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</si>
  <si>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</si>
  <si>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</si>
  <si>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</si>
  <si>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</si>
  <si>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</si>
  <si>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</si>
  <si>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</si>
  <si>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</si>
  <si>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</si>
  <si>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</si>
  <si>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</si>
  <si>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</si>
  <si>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</si>
  <si>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</si>
  <si>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</si>
  <si>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</si>
  <si>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</si>
  <si>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</si>
  <si>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</si>
  <si>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</si>
  <si>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</si>
  <si>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</si>
  <si>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</si>
  <si>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</si>
  <si>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</si>
  <si>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</si>
  <si>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</si>
  <si>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</si>
  <si>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</si>
  <si>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</si>
  <si>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</si>
  <si>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</si>
  <si>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</si>
  <si>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</si>
  <si>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</si>
  <si>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</si>
  <si>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</si>
  <si>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</si>
  <si>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</si>
  <si>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</si>
  <si>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</si>
  <si>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</si>
  <si>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</si>
  <si>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</si>
  <si>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</si>
  <si>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</si>
  <si>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</si>
  <si>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</si>
  <si>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</si>
  <si>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</si>
  <si>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</si>
  <si>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</si>
  <si>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</si>
  <si>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</si>
  <si>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</si>
  <si>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</si>
  <si>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</si>
  <si>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</si>
  <si>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</si>
  <si>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</si>
  <si>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</si>
  <si>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</si>
  <si>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</si>
  <si>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</si>
  <si>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</si>
  <si>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</si>
  <si>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</si>
  <si>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</si>
  <si>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</si>
  <si>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</si>
  <si>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</si>
  <si>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</si>
  <si>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</si>
  <si>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</si>
  <si>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</si>
  <si>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</si>
  <si>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</si>
  <si>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</si>
  <si>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</si>
  <si>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</si>
  <si>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</si>
  <si>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</si>
  <si>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</si>
  <si>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</si>
  <si>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</si>
  <si>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</si>
  <si>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</si>
  <si>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</si>
  <si>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</si>
  <si>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</si>
  <si>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</si>
  <si>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</si>
  <si>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</si>
  <si>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</si>
  <si>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</si>
  <si>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</si>
  <si>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</si>
  <si>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</si>
  <si>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</si>
  <si>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</si>
  <si>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</si>
  <si>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</si>
  <si>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</si>
  <si>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</si>
  <si>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</si>
  <si>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</si>
  <si>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</si>
  <si>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</si>
  <si>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</si>
  <si>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</si>
  <si>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</si>
  <si>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</si>
  <si>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</si>
  <si>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</si>
  <si>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</si>
  <si>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</si>
  <si>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</si>
  <si>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</si>
  <si>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</si>
  <si>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</si>
  <si>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</si>
  <si>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</si>
  <si>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</si>
  <si>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</si>
  <si>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</si>
  <si>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</si>
  <si>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</si>
  <si>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</si>
  <si>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</si>
  <si>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</si>
  <si>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</si>
  <si>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</si>
  <si>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</si>
  <si>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</si>
  <si>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</si>
  <si>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</si>
  <si>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</si>
  <si>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</si>
  <si>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</si>
  <si>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</si>
  <si>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</si>
  <si>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</si>
  <si>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</si>
  <si>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</si>
  <si>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</si>
  <si>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</si>
  <si>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</si>
  <si>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</si>
  <si>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</si>
  <si>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</si>
  <si>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</si>
  <si>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</si>
  <si>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</si>
  <si>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</si>
  <si>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</si>
  <si>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</si>
  <si>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</si>
  <si>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</si>
  <si>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</si>
  <si>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</si>
  <si>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</si>
  <si>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</si>
  <si>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</si>
  <si>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</si>
  <si>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</si>
  <si>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</si>
  <si>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</si>
  <si>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</si>
  <si>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</si>
  <si>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</si>
  <si>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</si>
  <si>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</si>
  <si>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</si>
  <si>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</si>
  <si>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</si>
  <si>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</si>
  <si>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</si>
  <si>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</si>
  <si>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</si>
  <si>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</si>
  <si>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</si>
  <si>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</si>
  <si>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</si>
  <si>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</si>
  <si>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</si>
  <si>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</si>
  <si>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</si>
  <si>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</si>
  <si>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</si>
  <si>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</si>
  <si>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</si>
  <si>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</si>
  <si>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</si>
  <si>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</si>
  <si>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</si>
  <si>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</si>
  <si>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</si>
  <si>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</si>
  <si>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</si>
  <si>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</si>
  <si>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</si>
  <si>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</si>
  <si>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</si>
  <si>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</si>
  <si>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</si>
  <si>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</si>
  <si>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</si>
  <si>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</si>
  <si>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</si>
  <si>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</si>
  <si>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</si>
  <si>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</si>
  <si>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</si>
  <si>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</si>
  <si>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</si>
  <si>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</si>
  <si>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</si>
  <si>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</si>
  <si>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</si>
  <si>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</si>
  <si>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</si>
  <si>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</si>
  <si>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</si>
  <si>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</si>
  <si>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</si>
  <si>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</si>
  <si>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</si>
  <si>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</si>
  <si>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</si>
  <si>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</si>
  <si>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</si>
  <si>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</si>
  <si>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</si>
  <si>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</si>
  <si>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</si>
  <si>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</si>
  <si>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</si>
  <si>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</si>
  <si>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</si>
  <si>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</si>
  <si>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</si>
  <si>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</si>
  <si>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</si>
  <si>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</si>
  <si>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</si>
  <si>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</si>
  <si>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</si>
  <si>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</si>
  <si>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</si>
  <si>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</si>
  <si>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</si>
  <si>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</si>
  <si>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</si>
  <si>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</si>
  <si>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</si>
  <si>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</si>
  <si>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</si>
  <si>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</si>
  <si>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</si>
  <si>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</si>
  <si>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</si>
  <si>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</si>
  <si>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</si>
  <si>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</si>
  <si>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</si>
  <si>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</si>
  <si>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</si>
  <si>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</si>
  <si>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</si>
  <si>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</si>
  <si>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</si>
  <si>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</si>
  <si>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</si>
  <si>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</si>
  <si>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</si>
  <si>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</si>
  <si>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</si>
  <si>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</si>
  <si>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</si>
  <si>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</si>
  <si>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</si>
  <si>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</si>
  <si>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</si>
  <si>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</si>
  <si>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</si>
  <si>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</si>
  <si>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</si>
  <si>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</si>
  <si>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</si>
  <si>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</si>
  <si>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</si>
  <si>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</si>
  <si>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</si>
  <si>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</si>
  <si>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</si>
  <si>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</si>
  <si>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</si>
  <si>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</si>
  <si>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</si>
  <si>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</si>
  <si>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</si>
  <si>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</si>
  <si>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</si>
  <si>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</si>
  <si>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</si>
  <si>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</si>
  <si>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</si>
  <si>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</si>
  <si>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</si>
  <si>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</si>
  <si>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</si>
  <si>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</si>
  <si>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</si>
  <si>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</si>
  <si>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</si>
  <si>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</si>
  <si>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</si>
  <si>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</si>
  <si>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</si>
  <si>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</si>
  <si>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</si>
  <si>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</si>
  <si>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</si>
  <si>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</si>
  <si>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</si>
  <si>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</si>
  <si>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</si>
  <si>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</si>
  <si>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</si>
  <si>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</si>
  <si>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</si>
  <si>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</si>
  <si>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</si>
  <si>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</si>
  <si>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</si>
  <si>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</si>
  <si>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</si>
  <si>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</si>
  <si>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</si>
  <si>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</si>
  <si>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</si>
  <si>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</si>
  <si>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</si>
  <si>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</si>
  <si>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</si>
  <si>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</si>
  <si>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</si>
  <si>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</si>
  <si>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</si>
  <si>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</si>
  <si>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</si>
  <si>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</si>
  <si>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</si>
  <si>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</si>
  <si>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</si>
  <si>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</si>
  <si>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</si>
  <si>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</si>
  <si>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</si>
  <si>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</si>
  <si>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</si>
  <si>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</si>
  <si>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</si>
  <si>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</si>
  <si>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</si>
  <si>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</si>
  <si>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</si>
  <si>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</si>
  <si>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</si>
  <si>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</si>
  <si>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</si>
  <si>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</si>
  <si>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</si>
  <si>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</si>
  <si>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</si>
  <si>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</si>
  <si>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</si>
  <si>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</si>
  <si>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</si>
  <si>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</si>
  <si>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</si>
  <si>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</si>
  <si>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</si>
  <si>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</si>
  <si>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</si>
  <si>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</si>
  <si>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</si>
  <si>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</si>
  <si>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</si>
  <si>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</si>
  <si>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</si>
  <si>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</si>
  <si>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</si>
  <si>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</si>
  <si>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</si>
  <si>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</si>
  <si>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</si>
  <si>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</si>
  <si>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</si>
  <si>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</si>
  <si>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</si>
  <si>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</si>
  <si>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</si>
  <si>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</si>
  <si>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</si>
  <si>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</si>
  <si>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</si>
  <si>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</si>
  <si>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</si>
  <si>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</si>
  <si>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</si>
  <si>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</si>
  <si>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</si>
  <si>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</si>
  <si>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</si>
  <si>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</si>
  <si>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</si>
  <si>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</si>
  <si>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</si>
  <si>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</si>
  <si>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</si>
  <si>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</si>
  <si>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</si>
  <si>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</si>
  <si>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</si>
  <si>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</si>
  <si>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</si>
  <si>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</si>
  <si>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</si>
  <si>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</si>
  <si>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</si>
  <si>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</si>
  <si>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</si>
  <si>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</si>
  <si>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</si>
  <si>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</si>
  <si>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</si>
  <si>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</si>
  <si>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</si>
  <si>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</si>
  <si>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</si>
  <si>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</si>
  <si>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</si>
  <si>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</si>
  <si>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</si>
  <si>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</si>
  <si>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</si>
  <si>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</si>
  <si>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</si>
  <si>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</si>
  <si>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</si>
  <si>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</si>
  <si>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</si>
  <si>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</si>
  <si>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</si>
  <si>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</si>
  <si>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</si>
  <si>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</si>
  <si>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</si>
  <si>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</si>
  <si>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</si>
  <si>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</si>
  <si>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</si>
  <si>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</si>
  <si>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</si>
  <si>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</si>
  <si>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</si>
  <si>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</si>
  <si>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</si>
  <si>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</si>
  <si>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</si>
  <si>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</si>
  <si>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</si>
  <si>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</si>
  <si>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</si>
  <si>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</si>
  <si>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</si>
  <si>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</si>
  <si>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</si>
  <si>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</si>
  <si>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</si>
  <si>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</si>
  <si>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</si>
  <si>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</si>
  <si>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</si>
  <si>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</si>
  <si>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</si>
  <si>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</si>
  <si>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</si>
  <si>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</si>
  <si>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</si>
  <si>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</si>
  <si>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</si>
  <si>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</si>
  <si>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</si>
  <si>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</si>
  <si>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</si>
  <si>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</si>
  <si>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</si>
  <si>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</si>
  <si>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</si>
  <si>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</si>
  <si>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</si>
  <si>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</si>
  <si>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</si>
  <si>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</si>
  <si>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</si>
  <si>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</si>
  <si>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</si>
  <si>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</si>
  <si>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</si>
  <si>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</si>
  <si>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</si>
  <si>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</si>
  <si>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</si>
  <si>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</si>
  <si>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</si>
  <si>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</si>
  <si>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</si>
  <si>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</si>
  <si>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</si>
  <si>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</si>
  <si>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</si>
  <si>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</si>
  <si>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</si>
  <si>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</si>
  <si>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</si>
  <si>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</si>
  <si>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</si>
  <si>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</si>
  <si>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</si>
  <si>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</si>
  <si>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</si>
  <si>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</si>
  <si>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</si>
  <si>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</si>
  <si>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</si>
  <si>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</si>
  <si>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</si>
  <si>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</si>
  <si>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</si>
  <si>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</si>
  <si>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</si>
  <si>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</si>
  <si>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</si>
  <si>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</si>
  <si>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</si>
  <si>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</si>
  <si>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</si>
  <si>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</si>
  <si>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</si>
  <si>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</si>
  <si>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</si>
  <si>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</si>
  <si>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</si>
  <si>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</si>
  <si>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</si>
  <si>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</si>
  <si>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</si>
  <si>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</si>
  <si>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</si>
  <si>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</si>
  <si>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</si>
  <si>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</si>
  <si>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</si>
  <si>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</si>
  <si>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</si>
  <si>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</si>
  <si>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</si>
  <si>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</si>
  <si>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</si>
  <si>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</si>
  <si>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</si>
  <si>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</si>
  <si>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</si>
  <si>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</si>
  <si>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</si>
  <si>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</si>
  <si>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</si>
  <si>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</si>
  <si>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</si>
  <si>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</si>
  <si>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</si>
  <si>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</si>
  <si>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</si>
  <si>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</si>
  <si>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</si>
  <si>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</si>
  <si>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</si>
  <si>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</si>
  <si>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</si>
  <si>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</si>
  <si>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</si>
  <si>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</si>
  <si>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</si>
  <si>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</si>
  <si>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</si>
  <si>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</si>
  <si>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</si>
  <si>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</si>
  <si>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</si>
  <si>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</si>
  <si>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</si>
  <si>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</si>
  <si>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</si>
  <si>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</si>
  <si>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</si>
  <si>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</si>
  <si>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</si>
  <si>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</si>
  <si>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</si>
  <si>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</si>
  <si>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</si>
  <si>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</si>
  <si>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</si>
  <si>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</si>
  <si>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</si>
  <si>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</si>
  <si>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</si>
  <si>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</si>
  <si>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</si>
  <si>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</si>
  <si>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</si>
  <si>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</si>
  <si>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</si>
  <si>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</si>
  <si>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</si>
  <si>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</si>
  <si>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</si>
  <si>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</si>
  <si>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</si>
  <si>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</si>
  <si>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</si>
  <si>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</si>
  <si>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</si>
  <si>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</si>
  <si>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</si>
  <si>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</si>
  <si>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</si>
  <si>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</si>
  <si>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</si>
  <si>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</si>
  <si>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</si>
  <si>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</si>
  <si>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</si>
  <si>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</si>
  <si>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</si>
  <si>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</si>
  <si>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</si>
  <si>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</si>
  <si>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</si>
  <si>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</si>
  <si>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</si>
  <si>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</si>
  <si>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</si>
  <si>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</si>
  <si>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</si>
  <si>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</si>
  <si>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</si>
  <si>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</si>
  <si>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</si>
  <si>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</si>
  <si>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</si>
  <si>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</si>
  <si>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</si>
  <si>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</si>
  <si>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</si>
  <si>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</si>
  <si>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</si>
  <si>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</si>
  <si>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</si>
  <si>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</si>
  <si>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</si>
  <si>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</si>
  <si>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</si>
  <si>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</si>
  <si>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</si>
  <si>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</si>
  <si>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</si>
  <si>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</si>
  <si>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</si>
  <si>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</si>
  <si>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</si>
  <si>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</si>
  <si>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</si>
  <si>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</si>
  <si>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</si>
  <si>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</si>
  <si>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</si>
  <si>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</si>
  <si>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</si>
  <si>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</si>
  <si>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</si>
  <si>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</si>
  <si>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</si>
  <si>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</si>
  <si>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</si>
  <si>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</si>
  <si>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</si>
  <si>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</si>
  <si>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</si>
  <si>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</si>
  <si>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</si>
  <si>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</si>
  <si>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</si>
  <si>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</si>
  <si>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</si>
  <si>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</si>
  <si>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</si>
  <si>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</si>
  <si>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</si>
  <si>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</si>
  <si>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</si>
  <si>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</si>
  <si>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</si>
  <si>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</si>
  <si>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</si>
  <si>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</si>
  <si>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</si>
  <si>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</si>
  <si>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</si>
  <si>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</si>
  <si>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</si>
  <si>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</si>
  <si>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</si>
  <si>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</si>
  <si>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</si>
  <si>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</si>
  <si>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</si>
  <si>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</si>
  <si>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</si>
  <si>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</si>
  <si>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</si>
  <si>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</si>
  <si>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</si>
  <si>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</si>
  <si>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</si>
  <si>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</si>
  <si>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</si>
  <si>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</si>
  <si>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</si>
  <si>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</si>
  <si>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</si>
  <si>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</si>
  <si>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</si>
  <si>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</si>
  <si>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</si>
  <si>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</si>
  <si>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</si>
  <si>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</si>
  <si>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</si>
  <si>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</si>
  <si>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</si>
  <si>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</si>
  <si>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</si>
  <si>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</si>
  <si>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</si>
  <si>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</si>
  <si>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</si>
  <si>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</si>
  <si>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</si>
  <si>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</si>
  <si>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</si>
  <si>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</si>
  <si>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</si>
  <si>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</si>
  <si>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</si>
  <si>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</si>
  <si>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</si>
  <si>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</si>
  <si>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</si>
  <si>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</si>
  <si>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</si>
  <si>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</si>
  <si>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</si>
  <si>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</si>
  <si>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</si>
  <si>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</si>
  <si>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</si>
  <si>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</si>
  <si>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</si>
  <si>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</si>
  <si>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</si>
  <si>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</si>
  <si>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</si>
  <si>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</si>
  <si>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</si>
  <si>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</si>
  <si>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</si>
  <si>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</si>
  <si>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</si>
  <si>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</si>
  <si>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</si>
  <si>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</si>
  <si>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</si>
  <si>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</si>
  <si>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</si>
  <si>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</si>
  <si>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</si>
  <si>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</si>
  <si>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</si>
  <si>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</si>
  <si>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</si>
  <si>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</si>
  <si>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</si>
  <si>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</si>
  <si>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</si>
  <si>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</si>
  <si>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</si>
  <si>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</si>
  <si>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</si>
  <si>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</si>
  <si>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</si>
  <si>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</si>
  <si>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</si>
  <si>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</si>
  <si>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</si>
  <si>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</si>
  <si>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</si>
  <si>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</si>
  <si>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</si>
  <si>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</si>
  <si>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</si>
  <si>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</si>
  <si>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</si>
  <si>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</si>
  <si>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</si>
  <si>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</si>
  <si>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</si>
  <si>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</si>
  <si>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</si>
  <si>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</si>
  <si>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</si>
  <si>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</si>
  <si>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</si>
  <si>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</si>
  <si>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</si>
  <si>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</si>
  <si>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</si>
  <si>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</si>
  <si>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</si>
  <si>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</si>
  <si>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</si>
  <si>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</si>
  <si>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</si>
  <si>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</si>
  <si>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</si>
  <si>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</si>
  <si>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</si>
  <si>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</si>
  <si>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</si>
  <si>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</si>
  <si>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</si>
  <si>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</si>
  <si>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</si>
  <si>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</si>
  <si>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</si>
  <si>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</si>
  <si>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</si>
  <si>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</si>
  <si>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</si>
  <si>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</si>
  <si>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</si>
  <si>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</si>
  <si>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</si>
  <si>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</si>
  <si>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</si>
  <si>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</si>
  <si>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</si>
  <si>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</si>
  <si>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</si>
  <si>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</si>
  <si>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</si>
  <si>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</si>
  <si>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</si>
  <si>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</si>
  <si>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</si>
  <si>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</si>
  <si>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</si>
  <si>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</si>
  <si>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</si>
  <si>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</si>
  <si>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</si>
  <si>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</si>
  <si>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</si>
  <si>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</si>
  <si>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</si>
  <si>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</si>
  <si>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</si>
  <si>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</si>
  <si>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</si>
  <si>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</si>
  <si>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</si>
  <si>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</si>
  <si>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</si>
  <si>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</si>
  <si>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</si>
  <si>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</si>
  <si>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</si>
  <si>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</si>
  <si>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</si>
  <si>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</si>
  <si>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</si>
  <si>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</si>
  <si>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</si>
  <si>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</si>
  <si>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</si>
  <si>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</si>
  <si>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</si>
  <si>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</si>
  <si>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</si>
  <si>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</si>
  <si>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</si>
  <si>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</si>
  <si>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</si>
  <si>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</si>
  <si>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</si>
  <si>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</si>
  <si>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</si>
  <si>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</si>
  <si>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</si>
  <si>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</si>
  <si>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</si>
  <si>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</si>
  <si>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</si>
  <si>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</si>
  <si>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</si>
  <si>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</si>
  <si>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</si>
  <si>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</si>
  <si>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</si>
  <si>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</si>
  <si>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</si>
  <si>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</si>
  <si>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</si>
  <si>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</si>
  <si>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</si>
  <si>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</si>
  <si>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</si>
  <si>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</si>
  <si>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</si>
  <si>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</si>
  <si>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</si>
  <si>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</si>
  <si>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</si>
  <si>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</si>
  <si>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</si>
  <si>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</si>
  <si>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</si>
  <si>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</si>
  <si>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</si>
  <si>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</si>
  <si>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</si>
  <si>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</si>
  <si>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</si>
  <si>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</si>
  <si>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</si>
  <si>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</si>
  <si>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</si>
  <si>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</si>
  <si>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</si>
  <si>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</si>
  <si>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</si>
  <si>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</si>
  <si>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</si>
  <si>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</si>
  <si>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</si>
  <si>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</si>
  <si>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</si>
  <si>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</si>
  <si>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</si>
  <si>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</si>
  <si>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</si>
  <si>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</si>
  <si>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</si>
  <si>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</si>
  <si>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</si>
  <si>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</si>
  <si>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</si>
  <si>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</si>
  <si>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</si>
  <si>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</si>
  <si>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</si>
  <si>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</si>
  <si>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</si>
  <si>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</si>
  <si>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</si>
  <si>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</si>
  <si>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</si>
  <si>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</si>
  <si>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</si>
  <si>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</si>
  <si>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</si>
  <si>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</si>
  <si>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</si>
  <si>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</si>
  <si>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</si>
  <si>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</si>
  <si>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</si>
  <si>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</si>
  <si>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</si>
  <si>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</si>
  <si>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</si>
  <si>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</si>
  <si>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</si>
  <si>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</si>
  <si>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</si>
  <si>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</si>
  <si>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</si>
  <si>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</si>
  <si>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</si>
  <si>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</si>
  <si>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</si>
  <si>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</si>
  <si>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</si>
  <si>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</si>
  <si>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</si>
  <si>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</si>
  <si>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</si>
  <si>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</si>
  <si>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</si>
  <si>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</si>
  <si>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</si>
  <si>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</si>
  <si>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</si>
  <si>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</si>
  <si>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</si>
  <si>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</si>
  <si>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</si>
  <si>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</si>
  <si>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</si>
  <si>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</si>
  <si>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</si>
  <si>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</si>
  <si>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</si>
  <si>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</si>
  <si>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</si>
  <si>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</si>
  <si>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</si>
  <si>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</si>
  <si>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</si>
  <si>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</si>
  <si>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</si>
  <si>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</si>
  <si>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</si>
  <si>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</si>
  <si>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</si>
  <si>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</si>
  <si>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</si>
  <si>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</si>
  <si>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</si>
  <si>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</si>
  <si>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</si>
  <si>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</si>
  <si>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</si>
  <si>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</si>
  <si>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</si>
  <si>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</si>
  <si>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</si>
  <si>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</si>
  <si>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</si>
  <si>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</si>
  <si>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</si>
  <si>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</si>
  <si>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</si>
  <si>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</si>
  <si>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</si>
  <si>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</si>
  <si>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</si>
  <si>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</si>
  <si>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</si>
  <si>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</si>
  <si>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</si>
  <si>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</si>
  <si>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</si>
  <si>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</si>
  <si>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</si>
  <si>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</si>
  <si>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</si>
  <si>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</si>
  <si>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</si>
  <si>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</si>
  <si>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</si>
  <si>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</si>
  <si>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</si>
  <si>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</si>
  <si>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</si>
  <si>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</si>
  <si>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</si>
  <si>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</si>
  <si>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</si>
  <si>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</si>
  <si>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</si>
  <si>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</si>
  <si>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</si>
  <si>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</si>
  <si>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</si>
  <si>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</si>
  <si>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</si>
  <si>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</si>
  <si>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</si>
  <si>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</si>
  <si>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</si>
  <si>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</si>
  <si>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</si>
  <si>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</si>
  <si>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</si>
  <si>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</si>
  <si>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</si>
  <si>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</si>
  <si>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</si>
  <si>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</si>
  <si>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</si>
  <si>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</si>
  <si>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</si>
  <si>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</si>
  <si>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</si>
  <si>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</si>
  <si>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</si>
  <si>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</si>
  <si>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</si>
  <si>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</si>
  <si>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</si>
  <si>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</si>
  <si>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</si>
  <si>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</si>
  <si>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</si>
  <si>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</si>
  <si>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</si>
  <si>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</si>
  <si>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</si>
  <si>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</si>
  <si>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</si>
  <si>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</si>
  <si>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</si>
  <si>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</si>
  <si>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</si>
  <si>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</si>
  <si>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</si>
  <si>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</si>
  <si>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</si>
  <si>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</si>
  <si>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</si>
  <si>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</si>
  <si>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</si>
  <si>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</si>
  <si>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</si>
  <si>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Helen Andrus</t>
  </si>
  <si>
    <t>Gary Livingston</t>
  </si>
  <si>
    <t>193</t>
  </si>
  <si>
    <t>MOUNT CARMEL HOSPITAL</t>
  </si>
  <si>
    <t>982 E. COLUMBIA</t>
  </si>
  <si>
    <t>COLVILLE, WA  99114</t>
  </si>
  <si>
    <t>Stevens</t>
  </si>
  <si>
    <t>Robert Campbell</t>
  </si>
  <si>
    <t>509-685-2406</t>
  </si>
  <si>
    <t>509-685-2492</t>
  </si>
  <si>
    <t>12/31/2018</t>
  </si>
  <si>
    <t>Normal increase nothing out of the ordinary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</si>
</sst>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  <xf numFmtId="37" fontId="14" fillId="0" borderId="0"/>
    <xf numFmtId="37" fontId="14" fillId="0" borderId="0"/>
    <xf numFmtId="37" fontId="14" fillId="0" borderId="0"/>
    <xf numFmtId="43" fontId="1" fillId="0" borderId="0" applyFont="0" applyFill="0" applyBorder="0" applyAlignment="0" applyProtection="0"/>
    <xf numFmtId="37" fontId="6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12">
    <cellStyle name="Comma" xfId="1" builtinId="3"/>
    <cellStyle name="Comma 10" xfId="10"/>
    <cellStyle name="Hyperlink" xfId="2" builtinId="8"/>
    <cellStyle name="Normal" xfId="0" builtinId="0"/>
    <cellStyle name="Normal 10 2 3" xfId="5"/>
    <cellStyle name="Normal 11" xfId="11"/>
    <cellStyle name="Normal 2" xfId="7"/>
    <cellStyle name="Normal 2 3" xfId="8"/>
    <cellStyle name="Normal 5" xfId="4"/>
    <cellStyle name="Normal 6" xfId="6"/>
    <cellStyle name="Normal 9" xfId="9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1638775.3299999994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261266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104814</v>
      </c>
      <c r="P48" s="195">
        <f>ROUND(((B48/CE61)*P61),0)</f>
        <v>154601</v>
      </c>
      <c r="Q48" s="195">
        <f>ROUND(((B48/CE61)*Q61),0)</f>
        <v>15196</v>
      </c>
      <c r="R48" s="195">
        <f>ROUND(((B48/CE61)*R61),0)</f>
        <v>90790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103725</v>
      </c>
      <c r="V48" s="195">
        <f>ROUND(((B48/CE61)*V61),0)</f>
        <v>37330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116011</v>
      </c>
      <c r="Z48" s="195">
        <f>ROUND(((B48/CE61)*Z61),0)</f>
        <v>0</v>
      </c>
      <c r="AA48" s="195">
        <f>ROUND(((B48/CE61)*AA61),0)</f>
        <v>14064</v>
      </c>
      <c r="AB48" s="195">
        <f>ROUND(((B48/CE61)*AB61),0)</f>
        <v>91713</v>
      </c>
      <c r="AC48" s="195">
        <f>ROUND(((B48/CE61)*AC61),0)</f>
        <v>46135</v>
      </c>
      <c r="AD48" s="195">
        <f>ROUND(((B48/CE61)*AD61),0)</f>
        <v>0</v>
      </c>
      <c r="AE48" s="195">
        <f>ROUND(((B48/CE61)*AE61),0)</f>
        <v>129078</v>
      </c>
      <c r="AF48" s="195">
        <f>ROUND(((B48/CE61)*AF61),0)</f>
        <v>0</v>
      </c>
      <c r="AG48" s="195">
        <f>ROUND(((B48/CE61)*AG61),0)</f>
        <v>162255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17077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38511</v>
      </c>
      <c r="AZ48" s="195">
        <f>ROUND(((B48/CE61)*AZ61),0)</f>
        <v>0</v>
      </c>
      <c r="BA48" s="195">
        <f>ROUND(((B48/CE61)*BA61),0)</f>
        <v>11194</v>
      </c>
      <c r="BB48" s="195">
        <f>ROUND(((B48/CE61)*BB61),0)</f>
        <v>11070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42532</v>
      </c>
      <c r="BF48" s="195">
        <f>ROUND(((B48/CE61)*BF61),0)</f>
        <v>38179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58277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22178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65125</v>
      </c>
      <c r="BZ48" s="195">
        <f>ROUND(((B48/CE61)*BZ61),0)</f>
        <v>0</v>
      </c>
      <c r="CA48" s="195">
        <f>ROUND(((B48/CE61)*CA61),0)</f>
        <v>1314</v>
      </c>
      <c r="CB48" s="195">
        <f>ROUND(((B48/CE61)*CB61),0)</f>
        <v>0</v>
      </c>
      <c r="CC48" s="195">
        <f>ROUND(((B48/CE61)*CC61),0)</f>
        <v>6342</v>
      </c>
      <c r="CD48" s="195"/>
      <c r="CE48" s="195">
        <f>SUM(C48:CD48)</f>
        <v>1638777</v>
      </c>
    </row>
    <row r="49" spans="1:84" ht="12.6" customHeight="1" x14ac:dyDescent="0.25">
      <c r="A49" s="175" t="s">
        <v>206</v>
      </c>
      <c r="B49" s="195">
        <f>B47+B48</f>
        <v>1638775.3299999994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1630275.85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282927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2676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27538</v>
      </c>
      <c r="P52" s="195">
        <f>ROUND((B52/(CE76+CF76)*P76),0)</f>
        <v>259831</v>
      </c>
      <c r="Q52" s="195">
        <f>ROUND((B52/(CE76+CF76)*Q76),0)</f>
        <v>21499</v>
      </c>
      <c r="R52" s="195">
        <f>ROUND((B52/(CE76+CF76)*R76),0)</f>
        <v>1938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37451</v>
      </c>
      <c r="V52" s="195">
        <f>ROUND((B52/(CE76+CF76)*V76),0)</f>
        <v>60548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108224</v>
      </c>
      <c r="Z52" s="195">
        <f>ROUND((B52/(CE76+CF76)*Z76),0)</f>
        <v>0</v>
      </c>
      <c r="AA52" s="195">
        <f>ROUND((B52/(CE76+CF76)*AA76),0)</f>
        <v>18314</v>
      </c>
      <c r="AB52" s="195">
        <f>ROUND((B52/(CE76+CF76)*AB76),0)</f>
        <v>20449</v>
      </c>
      <c r="AC52" s="195">
        <f>ROUND((B52/(CE76+CF76)*AC76),0)</f>
        <v>12179</v>
      </c>
      <c r="AD52" s="195">
        <f>ROUND((B52/(CE76+CF76)*AD76),0)</f>
        <v>0</v>
      </c>
      <c r="AE52" s="195">
        <f>ROUND((B52/(CE76+CF76)*AE76),0)</f>
        <v>96205</v>
      </c>
      <c r="AF52" s="195">
        <f>ROUND((B52/(CE76+CF76)*AF76),0)</f>
        <v>0</v>
      </c>
      <c r="AG52" s="195">
        <f>ROUND((B52/(CE76+CF76)*AG76),0)</f>
        <v>104137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75787</v>
      </c>
      <c r="AZ52" s="195">
        <f>ROUND((B52/(CE76+CF76)*AZ76),0)</f>
        <v>0</v>
      </c>
      <c r="BA52" s="195">
        <f>ROUND((B52/(CE76+CF76)*BA76),0)</f>
        <v>14688</v>
      </c>
      <c r="BB52" s="195">
        <f>ROUND((B52/(CE76+CF76)*BB76),0)</f>
        <v>1092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182661</v>
      </c>
      <c r="BF52" s="195">
        <f>ROUND((B52/(CE76+CF76)*BF76),0)</f>
        <v>14921</v>
      </c>
      <c r="BG52" s="195">
        <f>ROUND((B52/(CE76+CF76)*BG76),0)</f>
        <v>0</v>
      </c>
      <c r="BH52" s="195">
        <f>ROUND((B52/(CE76+CF76)*BH76),0)</f>
        <v>35957</v>
      </c>
      <c r="BI52" s="195">
        <f>ROUND((B52/(CE76+CF76)*BI76),0)</f>
        <v>0</v>
      </c>
      <c r="BJ52" s="195">
        <f>ROUND((B52/(CE76+CF76)*BJ76),0)</f>
        <v>4791</v>
      </c>
      <c r="BK52" s="195">
        <f>ROUND((B52/(CE76+CF76)*BK76),0)</f>
        <v>0</v>
      </c>
      <c r="BL52" s="195">
        <f>ROUND((B52/(CE76+CF76)*BL76),0)</f>
        <v>35656</v>
      </c>
      <c r="BM52" s="195">
        <f>ROUND((B52/(CE76+CF76)*BM76),0)</f>
        <v>0</v>
      </c>
      <c r="BN52" s="195">
        <f>ROUND((B52/(CE76+CF76)*BN76),0)</f>
        <v>136716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6356</v>
      </c>
      <c r="BT52" s="195">
        <f>ROUND((B52/(CE76+CF76)*BT76),0)</f>
        <v>20093</v>
      </c>
      <c r="BU52" s="195">
        <f>ROUND((B52/(CE76+CF76)*BU76),0)</f>
        <v>0</v>
      </c>
      <c r="BV52" s="195">
        <f>ROUND((B52/(CE76+CF76)*BV76),0)</f>
        <v>24445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12305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10890</v>
      </c>
      <c r="CD52" s="195"/>
      <c r="CE52" s="195">
        <f>SUM(C52:CD52)</f>
        <v>1630274</v>
      </c>
    </row>
    <row r="53" spans="1:84" ht="12.6" customHeight="1" x14ac:dyDescent="0.25">
      <c r="A53" s="175" t="s">
        <v>206</v>
      </c>
      <c r="B53" s="195">
        <f>B51+B52</f>
        <v>1630275.85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0</v>
      </c>
      <c r="D59" s="184">
        <v>0</v>
      </c>
      <c r="E59" s="184">
        <v>4517</v>
      </c>
      <c r="F59" s="184">
        <v>0</v>
      </c>
      <c r="G59" s="184">
        <v>0</v>
      </c>
      <c r="H59" s="184">
        <v>0</v>
      </c>
      <c r="I59" s="184">
        <v>0</v>
      </c>
      <c r="J59" s="184">
        <v>342</v>
      </c>
      <c r="K59" s="184">
        <v>0</v>
      </c>
      <c r="L59" s="184">
        <v>0</v>
      </c>
      <c r="M59" s="184">
        <v>0</v>
      </c>
      <c r="N59" s="184">
        <v>0</v>
      </c>
      <c r="O59" s="184">
        <v>201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15818</v>
      </c>
      <c r="AZ59" s="185">
        <v>0</v>
      </c>
      <c r="BA59" s="248"/>
      <c r="BB59" s="248"/>
      <c r="BC59" s="248"/>
      <c r="BD59" s="248"/>
      <c r="BE59" s="185">
        <v>71733.350000000006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0</v>
      </c>
      <c r="D60" s="187">
        <v>0</v>
      </c>
      <c r="E60" s="187">
        <v>36.67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10.540000000000001</v>
      </c>
      <c r="P60" s="221">
        <v>19.849999999999994</v>
      </c>
      <c r="Q60" s="221">
        <v>1.91</v>
      </c>
      <c r="R60" s="221">
        <v>3.9000000000000004</v>
      </c>
      <c r="S60" s="221">
        <v>0</v>
      </c>
      <c r="T60" s="221">
        <v>0</v>
      </c>
      <c r="U60" s="221">
        <v>19.389999999999997</v>
      </c>
      <c r="V60" s="221">
        <v>5.63</v>
      </c>
      <c r="W60" s="221">
        <v>0</v>
      </c>
      <c r="X60" s="221">
        <v>0</v>
      </c>
      <c r="Y60" s="221">
        <v>16.77</v>
      </c>
      <c r="Z60" s="221">
        <v>0</v>
      </c>
      <c r="AA60" s="221">
        <v>1.4900000000000002</v>
      </c>
      <c r="AB60" s="221">
        <v>8.69</v>
      </c>
      <c r="AC60" s="221">
        <v>6.79</v>
      </c>
      <c r="AD60" s="221">
        <v>0</v>
      </c>
      <c r="AE60" s="221">
        <v>16.77</v>
      </c>
      <c r="AF60" s="221">
        <v>0</v>
      </c>
      <c r="AG60" s="221">
        <v>20.93</v>
      </c>
      <c r="AH60" s="221">
        <v>0</v>
      </c>
      <c r="AI60" s="221">
        <v>0</v>
      </c>
      <c r="AJ60" s="221">
        <v>1.85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10.23</v>
      </c>
      <c r="AZ60" s="221">
        <v>0</v>
      </c>
      <c r="BA60" s="221">
        <v>3.63</v>
      </c>
      <c r="BB60" s="221">
        <v>1.5400000000000003</v>
      </c>
      <c r="BC60" s="221">
        <v>0</v>
      </c>
      <c r="BD60" s="221">
        <v>0</v>
      </c>
      <c r="BE60" s="221">
        <v>8.2100000000000009</v>
      </c>
      <c r="BF60" s="221">
        <v>11.78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4.919999999999999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3.14</v>
      </c>
      <c r="BU60" s="221">
        <v>0</v>
      </c>
      <c r="BV60" s="221">
        <v>0</v>
      </c>
      <c r="BW60" s="221">
        <v>0</v>
      </c>
      <c r="BX60" s="221">
        <v>0</v>
      </c>
      <c r="BY60" s="221">
        <v>6.42</v>
      </c>
      <c r="BZ60" s="221">
        <v>0</v>
      </c>
      <c r="CA60" s="221">
        <v>0.19</v>
      </c>
      <c r="CB60" s="221">
        <v>0</v>
      </c>
      <c r="CC60" s="221">
        <v>0.46</v>
      </c>
      <c r="CD60" s="249" t="s">
        <v>221</v>
      </c>
      <c r="CE60" s="251">
        <f t="shared" ref="CE60:CE70" si="0">SUM(C60:CD60)</f>
        <v>221.69999999999996</v>
      </c>
    </row>
    <row r="61" spans="1:84" ht="12.6" customHeight="1" x14ac:dyDescent="0.25">
      <c r="A61" s="171" t="s">
        <v>235</v>
      </c>
      <c r="B61" s="175"/>
      <c r="C61" s="184">
        <v>0</v>
      </c>
      <c r="D61" s="184">
        <v>0</v>
      </c>
      <c r="E61" s="184">
        <v>2820157.59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1131384.72</v>
      </c>
      <c r="P61" s="185">
        <v>1668798.2599999998</v>
      </c>
      <c r="Q61" s="185">
        <v>164026.57</v>
      </c>
      <c r="R61" s="185">
        <v>980002.64999999991</v>
      </c>
      <c r="S61" s="185">
        <v>0</v>
      </c>
      <c r="T61" s="185">
        <v>0</v>
      </c>
      <c r="U61" s="185">
        <v>1119625.97</v>
      </c>
      <c r="V61" s="185">
        <v>402950.1</v>
      </c>
      <c r="W61" s="185">
        <v>0</v>
      </c>
      <c r="X61" s="185">
        <v>0</v>
      </c>
      <c r="Y61" s="185">
        <v>1252249.1300000001</v>
      </c>
      <c r="Z61" s="185">
        <v>0</v>
      </c>
      <c r="AA61" s="185">
        <v>151810.47</v>
      </c>
      <c r="AB61" s="185">
        <v>989964.35</v>
      </c>
      <c r="AC61" s="185">
        <v>497987.95</v>
      </c>
      <c r="AD61" s="185">
        <v>0</v>
      </c>
      <c r="AE61" s="185">
        <v>1393298.04</v>
      </c>
      <c r="AF61" s="185">
        <v>0</v>
      </c>
      <c r="AG61" s="185">
        <v>1751414.2300000002</v>
      </c>
      <c r="AH61" s="185">
        <v>0</v>
      </c>
      <c r="AI61" s="185">
        <v>0</v>
      </c>
      <c r="AJ61" s="185">
        <v>184335.90000000002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415692.98</v>
      </c>
      <c r="AZ61" s="185">
        <v>0</v>
      </c>
      <c r="BA61" s="185">
        <v>120825.43999999999</v>
      </c>
      <c r="BB61" s="185">
        <v>119491.05</v>
      </c>
      <c r="BC61" s="185">
        <v>0</v>
      </c>
      <c r="BD61" s="185">
        <v>0</v>
      </c>
      <c r="BE61" s="185">
        <v>459094.41000000003</v>
      </c>
      <c r="BF61" s="185">
        <v>412108.73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629054.79999999993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239395.99</v>
      </c>
      <c r="BU61" s="185">
        <v>0</v>
      </c>
      <c r="BV61" s="185">
        <v>0</v>
      </c>
      <c r="BW61" s="185">
        <v>0</v>
      </c>
      <c r="BX61" s="185">
        <v>0</v>
      </c>
      <c r="BY61" s="185">
        <v>702968.58</v>
      </c>
      <c r="BZ61" s="185">
        <v>0</v>
      </c>
      <c r="CA61" s="185">
        <v>14185.19</v>
      </c>
      <c r="CB61" s="185">
        <v>0</v>
      </c>
      <c r="CC61" s="185">
        <v>68454.819999999992</v>
      </c>
      <c r="CD61" s="249" t="s">
        <v>221</v>
      </c>
      <c r="CE61" s="195">
        <f t="shared" si="0"/>
        <v>17689277.919999998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261266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104814</v>
      </c>
      <c r="P62" s="195">
        <f t="shared" si="1"/>
        <v>154601</v>
      </c>
      <c r="Q62" s="195">
        <f t="shared" si="1"/>
        <v>15196</v>
      </c>
      <c r="R62" s="195">
        <f t="shared" si="1"/>
        <v>90790</v>
      </c>
      <c r="S62" s="195">
        <f t="shared" si="1"/>
        <v>0</v>
      </c>
      <c r="T62" s="195">
        <f t="shared" si="1"/>
        <v>0</v>
      </c>
      <c r="U62" s="195">
        <f t="shared" si="1"/>
        <v>103725</v>
      </c>
      <c r="V62" s="195">
        <f t="shared" si="1"/>
        <v>37330</v>
      </c>
      <c r="W62" s="195">
        <f t="shared" si="1"/>
        <v>0</v>
      </c>
      <c r="X62" s="195">
        <f t="shared" si="1"/>
        <v>0</v>
      </c>
      <c r="Y62" s="195">
        <f t="shared" si="1"/>
        <v>116011</v>
      </c>
      <c r="Z62" s="195">
        <f t="shared" si="1"/>
        <v>0</v>
      </c>
      <c r="AA62" s="195">
        <f t="shared" si="1"/>
        <v>14064</v>
      </c>
      <c r="AB62" s="195">
        <f t="shared" si="1"/>
        <v>91713</v>
      </c>
      <c r="AC62" s="195">
        <f t="shared" si="1"/>
        <v>46135</v>
      </c>
      <c r="AD62" s="195">
        <f t="shared" si="1"/>
        <v>0</v>
      </c>
      <c r="AE62" s="195">
        <f t="shared" si="1"/>
        <v>129078</v>
      </c>
      <c r="AF62" s="195">
        <f t="shared" si="1"/>
        <v>0</v>
      </c>
      <c r="AG62" s="195">
        <f t="shared" si="1"/>
        <v>162255</v>
      </c>
      <c r="AH62" s="195">
        <f t="shared" si="1"/>
        <v>0</v>
      </c>
      <c r="AI62" s="195">
        <f t="shared" si="1"/>
        <v>0</v>
      </c>
      <c r="AJ62" s="195">
        <f t="shared" si="1"/>
        <v>17077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38511</v>
      </c>
      <c r="AZ62" s="195">
        <f>ROUND(AZ47+AZ48,0)</f>
        <v>0</v>
      </c>
      <c r="BA62" s="195">
        <f>ROUND(BA47+BA48,0)</f>
        <v>11194</v>
      </c>
      <c r="BB62" s="195">
        <f t="shared" si="1"/>
        <v>11070</v>
      </c>
      <c r="BC62" s="195">
        <f t="shared" si="1"/>
        <v>0</v>
      </c>
      <c r="BD62" s="195">
        <f t="shared" si="1"/>
        <v>0</v>
      </c>
      <c r="BE62" s="195">
        <f t="shared" si="1"/>
        <v>42532</v>
      </c>
      <c r="BF62" s="195">
        <f t="shared" si="1"/>
        <v>38179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58277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22178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65125</v>
      </c>
      <c r="BZ62" s="195">
        <f t="shared" si="2"/>
        <v>0</v>
      </c>
      <c r="CA62" s="195">
        <f t="shared" si="2"/>
        <v>1314</v>
      </c>
      <c r="CB62" s="195">
        <f t="shared" si="2"/>
        <v>0</v>
      </c>
      <c r="CC62" s="195">
        <f t="shared" si="2"/>
        <v>6342</v>
      </c>
      <c r="CD62" s="249" t="s">
        <v>221</v>
      </c>
      <c r="CE62" s="195">
        <f t="shared" si="0"/>
        <v>1638777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1254679.77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5096</v>
      </c>
      <c r="P63" s="185">
        <v>7350</v>
      </c>
      <c r="Q63" s="185">
        <v>0</v>
      </c>
      <c r="R63" s="185">
        <v>0</v>
      </c>
      <c r="S63" s="185">
        <v>0</v>
      </c>
      <c r="T63" s="185">
        <v>0</v>
      </c>
      <c r="U63" s="185">
        <v>15008.04</v>
      </c>
      <c r="V63" s="185">
        <v>179682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2800</v>
      </c>
      <c r="AC63" s="185">
        <v>0</v>
      </c>
      <c r="AD63" s="185">
        <v>0</v>
      </c>
      <c r="AE63" s="185">
        <v>0</v>
      </c>
      <c r="AF63" s="185">
        <v>0</v>
      </c>
      <c r="AG63" s="185">
        <v>1987679.1300000004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7061.35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11236.900000000001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325</v>
      </c>
      <c r="BU63" s="185">
        <v>0</v>
      </c>
      <c r="BV63" s="185">
        <v>0</v>
      </c>
      <c r="BW63" s="185">
        <v>305169.60000000003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3776087.7900000005</v>
      </c>
      <c r="CF63" s="252"/>
    </row>
    <row r="64" spans="1:84" ht="12.6" customHeight="1" x14ac:dyDescent="0.25">
      <c r="A64" s="171" t="s">
        <v>237</v>
      </c>
      <c r="B64" s="175"/>
      <c r="C64" s="184">
        <v>0</v>
      </c>
      <c r="D64" s="184">
        <v>0</v>
      </c>
      <c r="E64" s="185">
        <v>180588.90000000002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47865.56</v>
      </c>
      <c r="P64" s="185">
        <v>1307312.4099999999</v>
      </c>
      <c r="Q64" s="185">
        <v>0</v>
      </c>
      <c r="R64" s="185">
        <v>56940.72</v>
      </c>
      <c r="S64" s="185">
        <v>-96686.889999999985</v>
      </c>
      <c r="T64" s="185">
        <v>0</v>
      </c>
      <c r="U64" s="185">
        <v>654291.32999999996</v>
      </c>
      <c r="V64" s="185">
        <v>29082.98</v>
      </c>
      <c r="W64" s="185">
        <v>0</v>
      </c>
      <c r="X64" s="185">
        <v>0</v>
      </c>
      <c r="Y64" s="185">
        <v>129456.58</v>
      </c>
      <c r="Z64" s="185">
        <v>0</v>
      </c>
      <c r="AA64" s="185">
        <v>58329.639999999992</v>
      </c>
      <c r="AB64" s="185">
        <v>1823840.52</v>
      </c>
      <c r="AC64" s="185">
        <v>64160.49</v>
      </c>
      <c r="AD64" s="185">
        <v>0</v>
      </c>
      <c r="AE64" s="185">
        <v>19754.899999999998</v>
      </c>
      <c r="AF64" s="185">
        <v>0</v>
      </c>
      <c r="AG64" s="185">
        <v>176456.34</v>
      </c>
      <c r="AH64" s="185">
        <v>0</v>
      </c>
      <c r="AI64" s="185">
        <v>0</v>
      </c>
      <c r="AJ64" s="185">
        <v>52032.41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297534.38</v>
      </c>
      <c r="AZ64" s="185">
        <v>0</v>
      </c>
      <c r="BA64" s="185">
        <v>29071.360000000001</v>
      </c>
      <c r="BB64" s="185">
        <v>3820.1399999999994</v>
      </c>
      <c r="BC64" s="185">
        <v>0</v>
      </c>
      <c r="BD64" s="185">
        <v>84.929999999999836</v>
      </c>
      <c r="BE64" s="185">
        <v>59871.81</v>
      </c>
      <c r="BF64" s="185">
        <v>19763.350000000002</v>
      </c>
      <c r="BG64" s="185">
        <v>0</v>
      </c>
      <c r="BH64" s="185">
        <v>4913.6100000000006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3722.8199999999997</v>
      </c>
      <c r="BO64" s="185">
        <v>3984.01</v>
      </c>
      <c r="BP64" s="185">
        <v>0</v>
      </c>
      <c r="BQ64" s="185">
        <v>0</v>
      </c>
      <c r="BR64" s="185">
        <v>0</v>
      </c>
      <c r="BS64" s="185">
        <v>139.27000000000001</v>
      </c>
      <c r="BT64" s="185">
        <v>1858.6000000000001</v>
      </c>
      <c r="BU64" s="185">
        <v>0</v>
      </c>
      <c r="BV64" s="185">
        <v>0</v>
      </c>
      <c r="BW64" s="185">
        <v>0</v>
      </c>
      <c r="BX64" s="185">
        <v>0</v>
      </c>
      <c r="BY64" s="185">
        <v>4909.0999999999995</v>
      </c>
      <c r="BZ64" s="185">
        <v>0</v>
      </c>
      <c r="CA64" s="185">
        <v>15151.430000000002</v>
      </c>
      <c r="CB64" s="185">
        <v>0</v>
      </c>
      <c r="CC64" s="185">
        <v>0</v>
      </c>
      <c r="CD64" s="249" t="s">
        <v>221</v>
      </c>
      <c r="CE64" s="195">
        <f t="shared" si="0"/>
        <v>4948250.6999999983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600</v>
      </c>
      <c r="Q65" s="185">
        <v>0</v>
      </c>
      <c r="R65" s="185">
        <v>207.11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566307.09000000008</v>
      </c>
      <c r="BF65" s="185">
        <v>0</v>
      </c>
      <c r="BG65" s="185">
        <v>858.61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8873.2199999999993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604.46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0</v>
      </c>
      <c r="CD65" s="249" t="s">
        <v>221</v>
      </c>
      <c r="CE65" s="195">
        <f t="shared" si="0"/>
        <v>577450.49</v>
      </c>
      <c r="CF65" s="252"/>
    </row>
    <row r="66" spans="1:84" ht="12.6" customHeight="1" x14ac:dyDescent="0.25">
      <c r="A66" s="171" t="s">
        <v>239</v>
      </c>
      <c r="B66" s="175"/>
      <c r="C66" s="184">
        <v>0</v>
      </c>
      <c r="D66" s="184">
        <v>0</v>
      </c>
      <c r="E66" s="184">
        <v>536778.29</v>
      </c>
      <c r="F66" s="184">
        <v>0</v>
      </c>
      <c r="G66" s="184">
        <v>0</v>
      </c>
      <c r="H66" s="184">
        <v>0</v>
      </c>
      <c r="I66" s="184">
        <v>0</v>
      </c>
      <c r="J66" s="184">
        <v>1479.82</v>
      </c>
      <c r="K66" s="185">
        <v>0</v>
      </c>
      <c r="L66" s="185">
        <v>0</v>
      </c>
      <c r="M66" s="184">
        <v>0</v>
      </c>
      <c r="N66" s="184">
        <v>0</v>
      </c>
      <c r="O66" s="185">
        <v>5561.6</v>
      </c>
      <c r="P66" s="185">
        <v>195647.47999999998</v>
      </c>
      <c r="Q66" s="185">
        <v>1814.8799999999999</v>
      </c>
      <c r="R66" s="185">
        <v>5611.85</v>
      </c>
      <c r="S66" s="184">
        <v>31237.969999999998</v>
      </c>
      <c r="T66" s="184">
        <v>0</v>
      </c>
      <c r="U66" s="185">
        <v>347998.02</v>
      </c>
      <c r="V66" s="185">
        <v>22497.57</v>
      </c>
      <c r="W66" s="185">
        <v>0</v>
      </c>
      <c r="X66" s="185">
        <v>0</v>
      </c>
      <c r="Y66" s="185">
        <v>1195070.0499999998</v>
      </c>
      <c r="Z66" s="185">
        <v>0</v>
      </c>
      <c r="AA66" s="185">
        <v>105201.68000000001</v>
      </c>
      <c r="AB66" s="185">
        <v>83549.179999999993</v>
      </c>
      <c r="AC66" s="185">
        <v>17907.310000000001</v>
      </c>
      <c r="AD66" s="185">
        <v>0</v>
      </c>
      <c r="AE66" s="185">
        <v>3919.0099999999998</v>
      </c>
      <c r="AF66" s="185">
        <v>0</v>
      </c>
      <c r="AG66" s="185">
        <v>54349.639999999992</v>
      </c>
      <c r="AH66" s="185">
        <v>0</v>
      </c>
      <c r="AI66" s="185">
        <v>0</v>
      </c>
      <c r="AJ66" s="185">
        <v>9611.2999999999993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9350.2999999999993</v>
      </c>
      <c r="AZ66" s="185">
        <v>0</v>
      </c>
      <c r="BA66" s="185">
        <v>1528.3700000000001</v>
      </c>
      <c r="BB66" s="185">
        <v>23213.55</v>
      </c>
      <c r="BC66" s="185">
        <v>0</v>
      </c>
      <c r="BD66" s="185">
        <v>10196.52</v>
      </c>
      <c r="BE66" s="185">
        <v>298352.69000000006</v>
      </c>
      <c r="BF66" s="185">
        <v>20257.200000000004</v>
      </c>
      <c r="BG66" s="185">
        <v>43427.32</v>
      </c>
      <c r="BH66" s="185">
        <v>70.47</v>
      </c>
      <c r="BI66" s="185">
        <v>0</v>
      </c>
      <c r="BJ66" s="185">
        <v>598.62</v>
      </c>
      <c r="BK66" s="185">
        <v>0</v>
      </c>
      <c r="BL66" s="185">
        <v>0</v>
      </c>
      <c r="BM66" s="185">
        <v>0</v>
      </c>
      <c r="BN66" s="185">
        <v>52356.47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153.65</v>
      </c>
      <c r="BU66" s="185">
        <v>0</v>
      </c>
      <c r="BV66" s="185">
        <v>0</v>
      </c>
      <c r="BW66" s="185">
        <v>0</v>
      </c>
      <c r="BX66" s="185">
        <v>0</v>
      </c>
      <c r="BY66" s="185">
        <v>367599.86000000004</v>
      </c>
      <c r="BZ66" s="185">
        <v>0</v>
      </c>
      <c r="CA66" s="185">
        <v>194523.64</v>
      </c>
      <c r="CB66" s="185">
        <v>0</v>
      </c>
      <c r="CC66" s="185">
        <v>20.18</v>
      </c>
      <c r="CD66" s="249" t="s">
        <v>221</v>
      </c>
      <c r="CE66" s="195">
        <f t="shared" si="0"/>
        <v>3639884.49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282927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2676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27538</v>
      </c>
      <c r="P67" s="195">
        <f t="shared" si="3"/>
        <v>259831</v>
      </c>
      <c r="Q67" s="195">
        <f t="shared" si="3"/>
        <v>21499</v>
      </c>
      <c r="R67" s="195">
        <f t="shared" si="3"/>
        <v>1938</v>
      </c>
      <c r="S67" s="195">
        <f t="shared" si="3"/>
        <v>0</v>
      </c>
      <c r="T67" s="195">
        <f t="shared" si="3"/>
        <v>0</v>
      </c>
      <c r="U67" s="195">
        <f t="shared" si="3"/>
        <v>37451</v>
      </c>
      <c r="V67" s="195">
        <f t="shared" si="3"/>
        <v>60548</v>
      </c>
      <c r="W67" s="195">
        <f t="shared" si="3"/>
        <v>0</v>
      </c>
      <c r="X67" s="195">
        <f t="shared" si="3"/>
        <v>0</v>
      </c>
      <c r="Y67" s="195">
        <f t="shared" si="3"/>
        <v>108224</v>
      </c>
      <c r="Z67" s="195">
        <f t="shared" si="3"/>
        <v>0</v>
      </c>
      <c r="AA67" s="195">
        <f t="shared" si="3"/>
        <v>18314</v>
      </c>
      <c r="AB67" s="195">
        <f t="shared" si="3"/>
        <v>20449</v>
      </c>
      <c r="AC67" s="195">
        <f t="shared" si="3"/>
        <v>12179</v>
      </c>
      <c r="AD67" s="195">
        <f t="shared" si="3"/>
        <v>0</v>
      </c>
      <c r="AE67" s="195">
        <f t="shared" si="3"/>
        <v>96205</v>
      </c>
      <c r="AF67" s="195">
        <f t="shared" si="3"/>
        <v>0</v>
      </c>
      <c r="AG67" s="195">
        <f t="shared" si="3"/>
        <v>104137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75787</v>
      </c>
      <c r="AZ67" s="195">
        <f>ROUND(AZ51+AZ52,0)</f>
        <v>0</v>
      </c>
      <c r="BA67" s="195">
        <f>ROUND(BA51+BA52,0)</f>
        <v>14688</v>
      </c>
      <c r="BB67" s="195">
        <f t="shared" si="3"/>
        <v>1092</v>
      </c>
      <c r="BC67" s="195">
        <f t="shared" si="3"/>
        <v>0</v>
      </c>
      <c r="BD67" s="195">
        <f t="shared" si="3"/>
        <v>0</v>
      </c>
      <c r="BE67" s="195">
        <f t="shared" si="3"/>
        <v>182661</v>
      </c>
      <c r="BF67" s="195">
        <f t="shared" si="3"/>
        <v>14921</v>
      </c>
      <c r="BG67" s="195">
        <f t="shared" si="3"/>
        <v>0</v>
      </c>
      <c r="BH67" s="195">
        <f t="shared" si="3"/>
        <v>35957</v>
      </c>
      <c r="BI67" s="195">
        <f t="shared" si="3"/>
        <v>0</v>
      </c>
      <c r="BJ67" s="195">
        <f t="shared" si="3"/>
        <v>4791</v>
      </c>
      <c r="BK67" s="195">
        <f t="shared" si="3"/>
        <v>0</v>
      </c>
      <c r="BL67" s="195">
        <f t="shared" si="3"/>
        <v>35656</v>
      </c>
      <c r="BM67" s="195">
        <f t="shared" si="3"/>
        <v>0</v>
      </c>
      <c r="BN67" s="195">
        <f t="shared" si="3"/>
        <v>136716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6356</v>
      </c>
      <c r="BT67" s="195">
        <f t="shared" si="4"/>
        <v>20093</v>
      </c>
      <c r="BU67" s="195">
        <f t="shared" si="4"/>
        <v>0</v>
      </c>
      <c r="BV67" s="195">
        <f t="shared" si="4"/>
        <v>24445</v>
      </c>
      <c r="BW67" s="195">
        <f t="shared" si="4"/>
        <v>0</v>
      </c>
      <c r="BX67" s="195">
        <f t="shared" si="4"/>
        <v>0</v>
      </c>
      <c r="BY67" s="195">
        <f t="shared" si="4"/>
        <v>12305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10890</v>
      </c>
      <c r="CD67" s="249" t="s">
        <v>221</v>
      </c>
      <c r="CE67" s="195">
        <f t="shared" si="0"/>
        <v>1630274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0</v>
      </c>
      <c r="Q68" s="185">
        <v>0</v>
      </c>
      <c r="R68" s="185">
        <v>0</v>
      </c>
      <c r="S68" s="185">
        <v>1103.98</v>
      </c>
      <c r="T68" s="185">
        <v>0</v>
      </c>
      <c r="U68" s="185">
        <v>47790.76</v>
      </c>
      <c r="V68" s="185">
        <v>77.06</v>
      </c>
      <c r="W68" s="185">
        <v>0</v>
      </c>
      <c r="X68" s="185">
        <v>0</v>
      </c>
      <c r="Y68" s="185">
        <v>43836</v>
      </c>
      <c r="Z68" s="185">
        <v>0</v>
      </c>
      <c r="AA68" s="185">
        <v>0</v>
      </c>
      <c r="AB68" s="185">
        <v>96290.219999999987</v>
      </c>
      <c r="AC68" s="185">
        <v>0</v>
      </c>
      <c r="AD68" s="185">
        <v>0</v>
      </c>
      <c r="AE68" s="185">
        <v>4430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2730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196258.02</v>
      </c>
      <c r="CF68" s="252"/>
    </row>
    <row r="69" spans="1:84" ht="12.6" customHeight="1" x14ac:dyDescent="0.25">
      <c r="A69" s="171" t="s">
        <v>241</v>
      </c>
      <c r="B69" s="175"/>
      <c r="C69" s="184">
        <v>0</v>
      </c>
      <c r="D69" s="184">
        <v>0</v>
      </c>
      <c r="E69" s="185">
        <v>20249.329999999998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3127.3999999999996</v>
      </c>
      <c r="P69" s="185">
        <v>17386.77</v>
      </c>
      <c r="Q69" s="185">
        <v>0</v>
      </c>
      <c r="R69" s="224">
        <v>12342.68</v>
      </c>
      <c r="S69" s="185">
        <v>0</v>
      </c>
      <c r="T69" s="184">
        <v>0</v>
      </c>
      <c r="U69" s="185">
        <v>43450.759999999995</v>
      </c>
      <c r="V69" s="185">
        <v>8236.4399999999987</v>
      </c>
      <c r="W69" s="184">
        <v>0</v>
      </c>
      <c r="X69" s="185">
        <v>0</v>
      </c>
      <c r="Y69" s="185">
        <v>10944.98</v>
      </c>
      <c r="Z69" s="185">
        <v>0</v>
      </c>
      <c r="AA69" s="185">
        <v>137</v>
      </c>
      <c r="AB69" s="185">
        <v>18870.009999999998</v>
      </c>
      <c r="AC69" s="185">
        <v>9704.9599999999991</v>
      </c>
      <c r="AD69" s="185">
        <v>0</v>
      </c>
      <c r="AE69" s="185">
        <v>26862.57</v>
      </c>
      <c r="AF69" s="185">
        <v>0</v>
      </c>
      <c r="AG69" s="185">
        <v>21877.54</v>
      </c>
      <c r="AH69" s="185">
        <v>0</v>
      </c>
      <c r="AI69" s="185">
        <v>0</v>
      </c>
      <c r="AJ69" s="185">
        <v>60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13256.300000000001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13906.029999999999</v>
      </c>
      <c r="BF69" s="185">
        <v>576.67999999999995</v>
      </c>
      <c r="BG69" s="185">
        <v>0</v>
      </c>
      <c r="BH69" s="224">
        <v>76.669999999999987</v>
      </c>
      <c r="BI69" s="185">
        <v>0</v>
      </c>
      <c r="BJ69" s="185">
        <v>3785.81</v>
      </c>
      <c r="BK69" s="185">
        <v>0</v>
      </c>
      <c r="BL69" s="185">
        <v>0</v>
      </c>
      <c r="BM69" s="185">
        <v>0</v>
      </c>
      <c r="BN69" s="185">
        <v>208553.10999999996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27508.12</v>
      </c>
      <c r="BU69" s="185">
        <v>0</v>
      </c>
      <c r="BV69" s="185">
        <v>0</v>
      </c>
      <c r="BW69" s="185">
        <v>0</v>
      </c>
      <c r="BX69" s="185">
        <v>0</v>
      </c>
      <c r="BY69" s="185">
        <v>44150.66</v>
      </c>
      <c r="BZ69" s="185">
        <v>0</v>
      </c>
      <c r="CA69" s="185">
        <v>1346.77</v>
      </c>
      <c r="CB69" s="185">
        <v>0</v>
      </c>
      <c r="CC69" s="185">
        <v>15626281.419604499</v>
      </c>
      <c r="CD69" s="188">
        <v>1580711.09</v>
      </c>
      <c r="CE69" s="195">
        <f t="shared" si="0"/>
        <v>17713403.099604499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5582.56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1280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904.75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564.08000000000004</v>
      </c>
      <c r="AF70" s="185">
        <v>0</v>
      </c>
      <c r="AG70" s="185">
        <v>11630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346249.26999999996</v>
      </c>
      <c r="AZ70" s="185">
        <v>0</v>
      </c>
      <c r="BA70" s="185">
        <v>8660.5500000000011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109515.63000000002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10727.179999999998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195</v>
      </c>
      <c r="CB70" s="185">
        <v>0</v>
      </c>
      <c r="CC70" s="185">
        <v>1158</v>
      </c>
      <c r="CD70" s="188">
        <v>0</v>
      </c>
      <c r="CE70" s="195">
        <f t="shared" si="0"/>
        <v>496467.01999999996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5351064.32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4155.82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1324107.28</v>
      </c>
      <c r="P71" s="195">
        <f t="shared" si="5"/>
        <v>3611526.92</v>
      </c>
      <c r="Q71" s="195">
        <f t="shared" si="5"/>
        <v>202536.45</v>
      </c>
      <c r="R71" s="195">
        <f t="shared" si="5"/>
        <v>1147833.01</v>
      </c>
      <c r="S71" s="195">
        <f t="shared" si="5"/>
        <v>-64344.939999999981</v>
      </c>
      <c r="T71" s="195">
        <f t="shared" si="5"/>
        <v>0</v>
      </c>
      <c r="U71" s="195">
        <f t="shared" si="5"/>
        <v>2368436.1299999994</v>
      </c>
      <c r="V71" s="195">
        <f t="shared" si="5"/>
        <v>740404.14999999991</v>
      </c>
      <c r="W71" s="195">
        <f t="shared" si="5"/>
        <v>0</v>
      </c>
      <c r="X71" s="195">
        <f t="shared" si="5"/>
        <v>0</v>
      </c>
      <c r="Y71" s="195">
        <f t="shared" si="5"/>
        <v>2855791.7399999998</v>
      </c>
      <c r="Z71" s="195">
        <f t="shared" si="5"/>
        <v>0</v>
      </c>
      <c r="AA71" s="195">
        <f t="shared" si="5"/>
        <v>347856.79</v>
      </c>
      <c r="AB71" s="195">
        <f t="shared" si="5"/>
        <v>3127476.2800000003</v>
      </c>
      <c r="AC71" s="195">
        <f t="shared" si="5"/>
        <v>648074.71</v>
      </c>
      <c r="AD71" s="195">
        <f t="shared" si="5"/>
        <v>0</v>
      </c>
      <c r="AE71" s="195">
        <f t="shared" si="5"/>
        <v>1672983.44</v>
      </c>
      <c r="AF71" s="195">
        <f t="shared" si="5"/>
        <v>0</v>
      </c>
      <c r="AG71" s="195">
        <f t="shared" si="5"/>
        <v>4246538.88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263116.61000000004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503882.69000000012</v>
      </c>
      <c r="AZ71" s="195">
        <f t="shared" si="6"/>
        <v>0</v>
      </c>
      <c r="BA71" s="195">
        <f t="shared" si="6"/>
        <v>168646.62</v>
      </c>
      <c r="BB71" s="195">
        <f t="shared" si="6"/>
        <v>158686.74</v>
      </c>
      <c r="BC71" s="195">
        <f t="shared" si="6"/>
        <v>0</v>
      </c>
      <c r="BD71" s="195">
        <f t="shared" si="6"/>
        <v>10281.450000000001</v>
      </c>
      <c r="BE71" s="195">
        <f t="shared" si="6"/>
        <v>1632516.3800000001</v>
      </c>
      <c r="BF71" s="195">
        <f t="shared" si="6"/>
        <v>505805.95999999996</v>
      </c>
      <c r="BG71" s="195">
        <f t="shared" si="6"/>
        <v>44285.93</v>
      </c>
      <c r="BH71" s="195">
        <f t="shared" si="6"/>
        <v>41017.75</v>
      </c>
      <c r="BI71" s="195">
        <f t="shared" si="6"/>
        <v>0</v>
      </c>
      <c r="BJ71" s="195">
        <f t="shared" si="6"/>
        <v>9175.43</v>
      </c>
      <c r="BK71" s="195">
        <f t="shared" si="6"/>
        <v>0</v>
      </c>
      <c r="BL71" s="195">
        <f t="shared" si="6"/>
        <v>35656</v>
      </c>
      <c r="BM71" s="195">
        <f t="shared" si="6"/>
        <v>0</v>
      </c>
      <c r="BN71" s="195">
        <f t="shared" si="6"/>
        <v>999274.68999999983</v>
      </c>
      <c r="BO71" s="195">
        <f t="shared" si="6"/>
        <v>3984.01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6495.27</v>
      </c>
      <c r="BT71" s="195">
        <f t="shared" si="7"/>
        <v>301389.64</v>
      </c>
      <c r="BU71" s="195">
        <f t="shared" si="7"/>
        <v>0</v>
      </c>
      <c r="BV71" s="195">
        <f t="shared" si="7"/>
        <v>24445</v>
      </c>
      <c r="BW71" s="195">
        <f t="shared" si="7"/>
        <v>305169.60000000003</v>
      </c>
      <c r="BX71" s="195">
        <f t="shared" si="7"/>
        <v>0</v>
      </c>
      <c r="BY71" s="195">
        <f t="shared" si="7"/>
        <v>1197058.2</v>
      </c>
      <c r="BZ71" s="195">
        <f t="shared" si="7"/>
        <v>0</v>
      </c>
      <c r="CA71" s="195">
        <f t="shared" si="7"/>
        <v>226326.03</v>
      </c>
      <c r="CB71" s="195">
        <f t="shared" si="7"/>
        <v>0</v>
      </c>
      <c r="CC71" s="195">
        <f t="shared" si="7"/>
        <v>15710830.419604499</v>
      </c>
      <c r="CD71" s="245">
        <f>CD69-CD70</f>
        <v>1580711.09</v>
      </c>
      <c r="CE71" s="195">
        <f>SUM(CE61:CE69)-CE70</f>
        <v>51313196.489604495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0</v>
      </c>
      <c r="D73" s="184">
        <v>0</v>
      </c>
      <c r="E73" s="185">
        <v>7997422.0100000007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2516062.0299999998</v>
      </c>
      <c r="P73" s="185">
        <v>1578661.6300000001</v>
      </c>
      <c r="Q73" s="185">
        <v>336531</v>
      </c>
      <c r="R73" s="185">
        <v>676181.4</v>
      </c>
      <c r="S73" s="185">
        <v>0</v>
      </c>
      <c r="T73" s="185">
        <v>0</v>
      </c>
      <c r="U73" s="185">
        <v>1819720.9700000002</v>
      </c>
      <c r="V73" s="185">
        <v>320889.12</v>
      </c>
      <c r="W73" s="185">
        <v>0</v>
      </c>
      <c r="X73" s="185">
        <v>0</v>
      </c>
      <c r="Y73" s="185">
        <v>1292964.6799999997</v>
      </c>
      <c r="Z73" s="185">
        <v>0</v>
      </c>
      <c r="AA73" s="185">
        <v>8336.16</v>
      </c>
      <c r="AB73" s="185">
        <v>2680191.3199999994</v>
      </c>
      <c r="AC73" s="185">
        <v>1302401.56</v>
      </c>
      <c r="AD73" s="185">
        <v>0</v>
      </c>
      <c r="AE73" s="185">
        <v>508779.44</v>
      </c>
      <c r="AF73" s="185">
        <v>0</v>
      </c>
      <c r="AG73" s="185">
        <v>444900.62</v>
      </c>
      <c r="AH73" s="185">
        <v>0</v>
      </c>
      <c r="AI73" s="185">
        <v>0</v>
      </c>
      <c r="AJ73" s="185">
        <v>27555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21510596.940000001</v>
      </c>
      <c r="CF73" s="252"/>
    </row>
    <row r="74" spans="1:84" ht="12.6" customHeight="1" x14ac:dyDescent="0.25">
      <c r="A74" s="171" t="s">
        <v>246</v>
      </c>
      <c r="B74" s="175"/>
      <c r="C74" s="184">
        <v>0</v>
      </c>
      <c r="D74" s="184">
        <v>0</v>
      </c>
      <c r="E74" s="185">
        <v>2738967.81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359726.97</v>
      </c>
      <c r="P74" s="185">
        <v>13105468.840000002</v>
      </c>
      <c r="Q74" s="185">
        <v>1287499.96</v>
      </c>
      <c r="R74" s="185">
        <v>5759047.5600000005</v>
      </c>
      <c r="S74" s="185">
        <v>0</v>
      </c>
      <c r="T74" s="185">
        <v>0</v>
      </c>
      <c r="U74" s="185">
        <v>11292749.030000001</v>
      </c>
      <c r="V74" s="185">
        <v>3843444.0799999996</v>
      </c>
      <c r="W74" s="185">
        <v>0</v>
      </c>
      <c r="X74" s="185">
        <v>0</v>
      </c>
      <c r="Y74" s="185">
        <v>25923060.819999997</v>
      </c>
      <c r="Z74" s="185">
        <v>0</v>
      </c>
      <c r="AA74" s="185">
        <v>2052661.4599999997</v>
      </c>
      <c r="AB74" s="185">
        <v>8269028.2699999986</v>
      </c>
      <c r="AC74" s="185">
        <v>1459951.64</v>
      </c>
      <c r="AD74" s="185">
        <v>0</v>
      </c>
      <c r="AE74" s="185">
        <v>3400232.6100000008</v>
      </c>
      <c r="AF74" s="185">
        <v>0</v>
      </c>
      <c r="AG74" s="185">
        <v>14783262.74</v>
      </c>
      <c r="AH74" s="185">
        <v>0</v>
      </c>
      <c r="AI74" s="185">
        <v>0</v>
      </c>
      <c r="AJ74" s="185">
        <v>735970.94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95011072.729999989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10736389.82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2875789</v>
      </c>
      <c r="P75" s="195">
        <f t="shared" si="9"/>
        <v>14684130.470000003</v>
      </c>
      <c r="Q75" s="195">
        <f t="shared" si="9"/>
        <v>1624030.96</v>
      </c>
      <c r="R75" s="195">
        <f t="shared" si="9"/>
        <v>6435228.9600000009</v>
      </c>
      <c r="S75" s="195">
        <f t="shared" si="9"/>
        <v>0</v>
      </c>
      <c r="T75" s="195">
        <f t="shared" si="9"/>
        <v>0</v>
      </c>
      <c r="U75" s="195">
        <f t="shared" si="9"/>
        <v>13112470.000000002</v>
      </c>
      <c r="V75" s="195">
        <f t="shared" si="9"/>
        <v>4164333.1999999997</v>
      </c>
      <c r="W75" s="195">
        <f t="shared" si="9"/>
        <v>0</v>
      </c>
      <c r="X75" s="195">
        <f t="shared" si="9"/>
        <v>0</v>
      </c>
      <c r="Y75" s="195">
        <f t="shared" si="9"/>
        <v>27216025.499999996</v>
      </c>
      <c r="Z75" s="195">
        <f t="shared" si="9"/>
        <v>0</v>
      </c>
      <c r="AA75" s="195">
        <f t="shared" si="9"/>
        <v>2060997.6199999996</v>
      </c>
      <c r="AB75" s="195">
        <f t="shared" si="9"/>
        <v>10949219.589999998</v>
      </c>
      <c r="AC75" s="195">
        <f t="shared" si="9"/>
        <v>2762353.2</v>
      </c>
      <c r="AD75" s="195">
        <f t="shared" si="9"/>
        <v>0</v>
      </c>
      <c r="AE75" s="195">
        <f t="shared" si="9"/>
        <v>3909012.0500000007</v>
      </c>
      <c r="AF75" s="195">
        <f t="shared" si="9"/>
        <v>0</v>
      </c>
      <c r="AG75" s="195">
        <f t="shared" si="9"/>
        <v>15228163.359999999</v>
      </c>
      <c r="AH75" s="195">
        <f t="shared" si="9"/>
        <v>0</v>
      </c>
      <c r="AI75" s="195">
        <f t="shared" si="9"/>
        <v>0</v>
      </c>
      <c r="AJ75" s="195">
        <f t="shared" si="9"/>
        <v>763525.94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116521669.67000002</v>
      </c>
      <c r="CF75" s="252"/>
    </row>
    <row r="76" spans="1:84" ht="12.6" customHeight="1" x14ac:dyDescent="0.25">
      <c r="A76" s="171" t="s">
        <v>248</v>
      </c>
      <c r="B76" s="175"/>
      <c r="C76" s="184">
        <v>0</v>
      </c>
      <c r="D76" s="184">
        <v>0</v>
      </c>
      <c r="E76" s="185">
        <v>12448.98</v>
      </c>
      <c r="F76" s="185">
        <v>0</v>
      </c>
      <c r="G76" s="184">
        <v>0</v>
      </c>
      <c r="H76" s="184">
        <v>0</v>
      </c>
      <c r="I76" s="185">
        <v>0</v>
      </c>
      <c r="J76" s="185">
        <v>117.73</v>
      </c>
      <c r="K76" s="185">
        <v>0</v>
      </c>
      <c r="L76" s="185">
        <v>0</v>
      </c>
      <c r="M76" s="185">
        <v>0</v>
      </c>
      <c r="N76" s="185">
        <v>0</v>
      </c>
      <c r="O76" s="185">
        <v>1211.7</v>
      </c>
      <c r="P76" s="185">
        <v>11432.75</v>
      </c>
      <c r="Q76" s="185">
        <v>945.96999999999991</v>
      </c>
      <c r="R76" s="185">
        <v>85.28</v>
      </c>
      <c r="S76" s="185">
        <v>0</v>
      </c>
      <c r="T76" s="185">
        <v>0</v>
      </c>
      <c r="U76" s="185">
        <v>1647.8600000000001</v>
      </c>
      <c r="V76" s="185">
        <v>2664.17</v>
      </c>
      <c r="W76" s="185">
        <v>0</v>
      </c>
      <c r="X76" s="185">
        <v>0</v>
      </c>
      <c r="Y76" s="185">
        <v>4761.9299999999994</v>
      </c>
      <c r="Z76" s="185">
        <v>0</v>
      </c>
      <c r="AA76" s="185">
        <v>805.84999999999991</v>
      </c>
      <c r="AB76" s="185">
        <v>899.75</v>
      </c>
      <c r="AC76" s="185">
        <v>535.9</v>
      </c>
      <c r="AD76" s="185">
        <v>0</v>
      </c>
      <c r="AE76" s="185">
        <v>4233.1000000000004</v>
      </c>
      <c r="AF76" s="185">
        <v>0</v>
      </c>
      <c r="AG76" s="185">
        <v>4582.12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3334.69</v>
      </c>
      <c r="AZ76" s="185">
        <v>0</v>
      </c>
      <c r="BA76" s="185">
        <v>646.27</v>
      </c>
      <c r="BB76" s="185">
        <v>48.06</v>
      </c>
      <c r="BC76" s="185">
        <v>0</v>
      </c>
      <c r="BD76" s="185">
        <v>0</v>
      </c>
      <c r="BE76" s="185">
        <v>8037.2400000000007</v>
      </c>
      <c r="BF76" s="185">
        <v>656.55000000000007</v>
      </c>
      <c r="BG76" s="185">
        <v>0</v>
      </c>
      <c r="BH76" s="185">
        <v>1582.1500000000003</v>
      </c>
      <c r="BI76" s="185">
        <v>0</v>
      </c>
      <c r="BJ76" s="185">
        <v>210.82</v>
      </c>
      <c r="BK76" s="185">
        <v>0</v>
      </c>
      <c r="BL76" s="185">
        <v>1568.88</v>
      </c>
      <c r="BM76" s="185">
        <v>0</v>
      </c>
      <c r="BN76" s="185">
        <v>6015.6000000000013</v>
      </c>
      <c r="BO76" s="185">
        <v>0</v>
      </c>
      <c r="BP76" s="185">
        <v>0</v>
      </c>
      <c r="BQ76" s="185">
        <v>0</v>
      </c>
      <c r="BR76" s="185">
        <v>0</v>
      </c>
      <c r="BS76" s="185">
        <v>279.69</v>
      </c>
      <c r="BT76" s="185">
        <v>884.09</v>
      </c>
      <c r="BU76" s="185">
        <v>0</v>
      </c>
      <c r="BV76" s="185">
        <v>1075.6199999999999</v>
      </c>
      <c r="BW76" s="185">
        <v>0</v>
      </c>
      <c r="BX76" s="185">
        <v>0</v>
      </c>
      <c r="BY76" s="185">
        <v>541.44000000000005</v>
      </c>
      <c r="BZ76" s="185">
        <v>0</v>
      </c>
      <c r="CA76" s="185">
        <v>0</v>
      </c>
      <c r="CB76" s="185">
        <v>0</v>
      </c>
      <c r="CC76" s="185">
        <v>479.16</v>
      </c>
      <c r="CD76" s="249" t="s">
        <v>221</v>
      </c>
      <c r="CE76" s="195">
        <f t="shared" si="8"/>
        <v>71733.350000000006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15818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15818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0</v>
      </c>
      <c r="D78" s="184">
        <v>0</v>
      </c>
      <c r="E78" s="184">
        <v>4252.8887461856993</v>
      </c>
      <c r="F78" s="184">
        <v>0</v>
      </c>
      <c r="G78" s="184">
        <v>0</v>
      </c>
      <c r="H78" s="184">
        <v>0</v>
      </c>
      <c r="I78" s="184">
        <v>0</v>
      </c>
      <c r="J78" s="184">
        <v>40.219567554003817</v>
      </c>
      <c r="K78" s="184">
        <v>0</v>
      </c>
      <c r="L78" s="184">
        <v>0</v>
      </c>
      <c r="M78" s="184">
        <v>0</v>
      </c>
      <c r="N78" s="184">
        <v>0</v>
      </c>
      <c r="O78" s="184">
        <v>413.94759199173046</v>
      </c>
      <c r="P78" s="184">
        <v>3905.7186864268847</v>
      </c>
      <c r="Q78" s="184">
        <v>323.16745365719004</v>
      </c>
      <c r="R78" s="184">
        <v>29.133820784892936</v>
      </c>
      <c r="S78" s="184">
        <v>0</v>
      </c>
      <c r="T78" s="184">
        <v>0</v>
      </c>
      <c r="U78" s="184">
        <v>562.95096058388458</v>
      </c>
      <c r="V78" s="184">
        <v>910.1483503809593</v>
      </c>
      <c r="W78" s="184">
        <v>0</v>
      </c>
      <c r="X78" s="184">
        <v>0</v>
      </c>
      <c r="Y78" s="184">
        <v>1626.7966136281098</v>
      </c>
      <c r="Z78" s="184">
        <v>0</v>
      </c>
      <c r="AA78" s="184">
        <v>275.29889164523883</v>
      </c>
      <c r="AB78" s="184">
        <v>307.37752405261983</v>
      </c>
      <c r="AC78" s="184">
        <v>183.07709379249678</v>
      </c>
      <c r="AD78" s="184">
        <v>0</v>
      </c>
      <c r="AE78" s="184">
        <v>1446.1348119668187</v>
      </c>
      <c r="AF78" s="184">
        <v>0</v>
      </c>
      <c r="AG78" s="184">
        <v>1565.3689363845406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>
        <v>220.78229782660364</v>
      </c>
      <c r="BB78" s="184">
        <v>16.418520484544498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540.50275040828296</v>
      </c>
      <c r="BI78" s="184">
        <v>0</v>
      </c>
      <c r="BJ78" s="249" t="s">
        <v>221</v>
      </c>
      <c r="BK78" s="184">
        <v>0</v>
      </c>
      <c r="BL78" s="184">
        <v>535.96938031194691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95.549230010866609</v>
      </c>
      <c r="BT78" s="184">
        <v>302.02766906327389</v>
      </c>
      <c r="BU78" s="184">
        <v>0</v>
      </c>
      <c r="BV78" s="184">
        <v>367.45919691189653</v>
      </c>
      <c r="BW78" s="184">
        <v>0</v>
      </c>
      <c r="BX78" s="184">
        <v>0</v>
      </c>
      <c r="BY78" s="184">
        <v>184.96969894198443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18105.907792994472</v>
      </c>
      <c r="CF78" s="195"/>
    </row>
    <row r="79" spans="1:84" ht="12.6" customHeight="1" x14ac:dyDescent="0.25">
      <c r="A79" s="171" t="s">
        <v>251</v>
      </c>
      <c r="B79" s="175"/>
      <c r="C79" s="225">
        <v>0</v>
      </c>
      <c r="D79" s="225">
        <v>0</v>
      </c>
      <c r="E79" s="184">
        <v>288065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288065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0</v>
      </c>
      <c r="D80" s="187">
        <v>0</v>
      </c>
      <c r="E80" s="187">
        <v>20.090000000000003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8.58</v>
      </c>
      <c r="P80" s="187">
        <v>7.41</v>
      </c>
      <c r="Q80" s="187">
        <v>0.95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11.6</v>
      </c>
      <c r="AH80" s="187">
        <v>0</v>
      </c>
      <c r="AI80" s="187">
        <v>0</v>
      </c>
      <c r="AJ80" s="187">
        <v>1.74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50.370000000000005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1270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1271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1272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1265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1266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1274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1054</v>
      </c>
      <c r="D111" s="174">
        <v>4517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201</v>
      </c>
      <c r="D114" s="174">
        <v>342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55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5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610</v>
      </c>
      <c r="C138" s="189">
        <v>284</v>
      </c>
      <c r="D138" s="174">
        <v>160</v>
      </c>
      <c r="E138" s="175">
        <f>SUM(B138:D138)</f>
        <v>1054</v>
      </c>
    </row>
    <row r="139" spans="1:6" ht="12.6" customHeight="1" x14ac:dyDescent="0.25">
      <c r="A139" s="173" t="s">
        <v>215</v>
      </c>
      <c r="B139" s="174">
        <v>3156</v>
      </c>
      <c r="C139" s="189">
        <v>812</v>
      </c>
      <c r="D139" s="174">
        <v>549</v>
      </c>
      <c r="E139" s="175">
        <f>SUM(B139:D139)</f>
        <v>4517</v>
      </c>
    </row>
    <row r="140" spans="1:6" ht="12.6" customHeight="1" x14ac:dyDescent="0.25">
      <c r="A140" s="173" t="s">
        <v>298</v>
      </c>
      <c r="B140" s="174">
        <v>41685.547724306809</v>
      </c>
      <c r="C140" s="174">
        <v>19224.116387765789</v>
      </c>
      <c r="D140" s="174">
        <v>25490.335887927416</v>
      </c>
      <c r="E140" s="175">
        <f>SUM(B140:D140)</f>
        <v>86400.000000000015</v>
      </c>
    </row>
    <row r="141" spans="1:6" ht="12.6" customHeight="1" x14ac:dyDescent="0.25">
      <c r="A141" s="173" t="s">
        <v>245</v>
      </c>
      <c r="B141" s="174">
        <v>12570582.559999999</v>
      </c>
      <c r="C141" s="189">
        <v>5383894.2000000011</v>
      </c>
      <c r="D141" s="174">
        <v>3556120.1799999997</v>
      </c>
      <c r="E141" s="175">
        <f>SUM(B141:D141)</f>
        <v>21510596.939999998</v>
      </c>
      <c r="F141" s="199"/>
    </row>
    <row r="142" spans="1:6" ht="12.6" customHeight="1" x14ac:dyDescent="0.25">
      <c r="A142" s="173" t="s">
        <v>246</v>
      </c>
      <c r="B142" s="174">
        <v>45840145.909999989</v>
      </c>
      <c r="C142" s="189">
        <v>21140091.669999998</v>
      </c>
      <c r="D142" s="174">
        <v>28030835.149999999</v>
      </c>
      <c r="E142" s="175">
        <f>SUM(B142:D142)</f>
        <v>95011072.729999989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1225183.71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35069.65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-23655.3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347252.38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54924.890000000021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1638775.33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65628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130630.01999999999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196258.02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25100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25100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40320.29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362122.37000000005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402442.66000000003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1153168.43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1153168.43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169015.18</v>
      </c>
      <c r="C195" s="189">
        <v>0</v>
      </c>
      <c r="D195" s="174">
        <v>0</v>
      </c>
      <c r="E195" s="175">
        <f t="shared" ref="E195:E203" si="10">SUM(B195:C195)-D195</f>
        <v>169015.18</v>
      </c>
    </row>
    <row r="196" spans="1:8" ht="12.6" customHeight="1" x14ac:dyDescent="0.25">
      <c r="A196" s="173" t="s">
        <v>333</v>
      </c>
      <c r="B196" s="174">
        <v>3486636.9200000004</v>
      </c>
      <c r="C196" s="189">
        <v>0</v>
      </c>
      <c r="D196" s="174">
        <v>0</v>
      </c>
      <c r="E196" s="175">
        <f t="shared" si="10"/>
        <v>3486636.9200000004</v>
      </c>
    </row>
    <row r="197" spans="1:8" ht="12.6" customHeight="1" x14ac:dyDescent="0.25">
      <c r="A197" s="173" t="s">
        <v>334</v>
      </c>
      <c r="B197" s="174">
        <v>39941672.680000007</v>
      </c>
      <c r="C197" s="189">
        <v>0</v>
      </c>
      <c r="D197" s="174">
        <v>0</v>
      </c>
      <c r="E197" s="175">
        <f t="shared" si="10"/>
        <v>39941672.680000007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1046776.2000000002</v>
      </c>
      <c r="C199" s="189">
        <v>7427.46</v>
      </c>
      <c r="D199" s="174">
        <v>0</v>
      </c>
      <c r="E199" s="175">
        <f t="shared" si="10"/>
        <v>1054203.6600000001</v>
      </c>
    </row>
    <row r="200" spans="1:8" ht="12.6" customHeight="1" x14ac:dyDescent="0.25">
      <c r="A200" s="173" t="s">
        <v>337</v>
      </c>
      <c r="B200" s="174">
        <v>13681885.309999999</v>
      </c>
      <c r="C200" s="189">
        <v>493016.64</v>
      </c>
      <c r="D200" s="174">
        <v>0</v>
      </c>
      <c r="E200" s="175">
        <f t="shared" si="10"/>
        <v>14174901.949999999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26133.879999999888</v>
      </c>
      <c r="C202" s="189">
        <v>0</v>
      </c>
      <c r="D202" s="174">
        <v>0</v>
      </c>
      <c r="E202" s="175">
        <f t="shared" si="10"/>
        <v>26133.879999999888</v>
      </c>
    </row>
    <row r="203" spans="1:8" ht="12.6" customHeight="1" x14ac:dyDescent="0.25">
      <c r="A203" s="173" t="s">
        <v>340</v>
      </c>
      <c r="B203" s="174">
        <v>84683.670000001788</v>
      </c>
      <c r="C203" s="189">
        <v>124308.41000000025</v>
      </c>
      <c r="D203" s="174">
        <v>-65075.31</v>
      </c>
      <c r="E203" s="175">
        <f t="shared" si="10"/>
        <v>274067.39000000205</v>
      </c>
    </row>
    <row r="204" spans="1:8" ht="12.6" customHeight="1" x14ac:dyDescent="0.25">
      <c r="A204" s="173" t="s">
        <v>203</v>
      </c>
      <c r="B204" s="175">
        <f>SUM(B195:B203)</f>
        <v>58436803.840000011</v>
      </c>
      <c r="C204" s="191">
        <f>SUM(C195:C203)</f>
        <v>624752.51000000024</v>
      </c>
      <c r="D204" s="175">
        <f>SUM(D195:D203)</f>
        <v>-65075.31</v>
      </c>
      <c r="E204" s="175">
        <f>SUM(E195:E203)</f>
        <v>59126631.660000019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3476854.81</v>
      </c>
      <c r="C209" s="189">
        <v>12526.720000000003</v>
      </c>
      <c r="D209" s="174">
        <v>0</v>
      </c>
      <c r="E209" s="175">
        <f t="shared" ref="E209:E216" si="11">SUM(B209:C209)-D209</f>
        <v>3489381.5300000003</v>
      </c>
      <c r="H209" s="259"/>
    </row>
    <row r="210" spans="1:8" ht="12.6" customHeight="1" x14ac:dyDescent="0.25">
      <c r="A210" s="173" t="s">
        <v>334</v>
      </c>
      <c r="B210" s="174">
        <v>15320600.84</v>
      </c>
      <c r="C210" s="189">
        <v>1056279.4100000011</v>
      </c>
      <c r="D210" s="174">
        <v>0</v>
      </c>
      <c r="E210" s="175">
        <f t="shared" si="11"/>
        <v>16376880.25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751028.73</v>
      </c>
      <c r="C212" s="189">
        <v>60456.129999999983</v>
      </c>
      <c r="D212" s="174">
        <v>0</v>
      </c>
      <c r="E212" s="175">
        <f t="shared" si="11"/>
        <v>811484.86</v>
      </c>
      <c r="H212" s="259"/>
    </row>
    <row r="213" spans="1:8" ht="12.6" customHeight="1" x14ac:dyDescent="0.25">
      <c r="A213" s="173" t="s">
        <v>337</v>
      </c>
      <c r="B213" s="174">
        <v>11631827.33</v>
      </c>
      <c r="C213" s="189">
        <v>501013.58999999939</v>
      </c>
      <c r="D213" s="174">
        <v>0</v>
      </c>
      <c r="E213" s="175">
        <f t="shared" si="11"/>
        <v>12132840.92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31180311.710000001</v>
      </c>
      <c r="C217" s="191">
        <f>SUM(C208:C216)</f>
        <v>1630275.8500000003</v>
      </c>
      <c r="D217" s="175">
        <f>SUM(D208:D216)</f>
        <v>0</v>
      </c>
      <c r="E217" s="175">
        <f>SUM(E208:E216)</f>
        <v>32810587.560000002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538107.96</v>
      </c>
      <c r="D221" s="172">
        <f>C221</f>
        <v>538107.96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35949736.380000003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16605192.629999999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903368.25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3037417.24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4075384.2799999993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618704.28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61189803.06000001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529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245324.81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2019551.4700000004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2264876.2800000003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63992787.300000012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193931.09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12934694.92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6910242.9400000013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18671761.289999999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499505.52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0.02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25389649.899999999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169015.18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3486636.92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39941672.68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1054203.6599999999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14174901.949999999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26133.879999999888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274067.39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59126631.660000004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32810587.560000002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26316044.100000001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112033.83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112033.83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51817727.829999998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687636.88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1382390.05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1920803.0499999998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3990829.98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27327447.850000001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27327447.850000001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27327447.850000001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20499449.999999877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51817727.829999879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51817727.829999998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21510596.93999999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95011072.729999974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116521669.66999996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538107.96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61189803.060000017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2264876.2799999998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63992787.300000019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52528882.369999938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496467.02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496467.02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53025349.389999941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17689277.920000006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1638775.3299999994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3776087.79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4948250.6999999993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577450.49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3639884.4899999984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1630275.85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196258.02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25100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402442.66000000003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1153168.43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16132692.009604495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51809663.689604491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1215685.70039545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1215685.70039545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1215685.70039545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MOUNT CARMEL HOSPITAL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1054</v>
      </c>
      <c r="C414" s="194">
        <f>E138</f>
        <v>1054</v>
      </c>
      <c r="D414" s="179"/>
    </row>
    <row r="415" spans="1:5" ht="12.6" customHeight="1" x14ac:dyDescent="0.25">
      <c r="A415" s="179" t="s">
        <v>464</v>
      </c>
      <c r="B415" s="179">
        <f>D111</f>
        <v>4517</v>
      </c>
      <c r="C415" s="179">
        <f>E139</f>
        <v>4517</v>
      </c>
      <c r="D415" s="194">
        <f>SUM(C59:H59)+N59</f>
        <v>4517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201</v>
      </c>
    </row>
    <row r="424" spans="1:7" ht="12.6" customHeight="1" x14ac:dyDescent="0.25">
      <c r="A424" s="179" t="s">
        <v>1244</v>
      </c>
      <c r="B424" s="179">
        <f>D114</f>
        <v>342</v>
      </c>
      <c r="D424" s="179">
        <f>J59</f>
        <v>342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17689277.920000006</v>
      </c>
      <c r="C427" s="179">
        <f t="shared" ref="C427:C434" si="13">CE61</f>
        <v>17689277.919999998</v>
      </c>
      <c r="D427" s="179"/>
    </row>
    <row r="428" spans="1:7" ht="12.6" customHeight="1" x14ac:dyDescent="0.25">
      <c r="A428" s="179" t="s">
        <v>3</v>
      </c>
      <c r="B428" s="179">
        <f t="shared" si="12"/>
        <v>1638775.3299999994</v>
      </c>
      <c r="C428" s="179">
        <f t="shared" si="13"/>
        <v>1638777</v>
      </c>
      <c r="D428" s="179">
        <f>D173</f>
        <v>1638775.33</v>
      </c>
    </row>
    <row r="429" spans="1:7" ht="12.6" customHeight="1" x14ac:dyDescent="0.25">
      <c r="A429" s="179" t="s">
        <v>236</v>
      </c>
      <c r="B429" s="179">
        <f t="shared" si="12"/>
        <v>3776087.79</v>
      </c>
      <c r="C429" s="179">
        <f t="shared" si="13"/>
        <v>3776087.7900000005</v>
      </c>
      <c r="D429" s="179"/>
    </row>
    <row r="430" spans="1:7" ht="12.6" customHeight="1" x14ac:dyDescent="0.25">
      <c r="A430" s="179" t="s">
        <v>237</v>
      </c>
      <c r="B430" s="179">
        <f t="shared" si="12"/>
        <v>4948250.6999999993</v>
      </c>
      <c r="C430" s="179">
        <f t="shared" si="13"/>
        <v>4948250.6999999983</v>
      </c>
      <c r="D430" s="179"/>
    </row>
    <row r="431" spans="1:7" ht="12.6" customHeight="1" x14ac:dyDescent="0.25">
      <c r="A431" s="179" t="s">
        <v>444</v>
      </c>
      <c r="B431" s="179">
        <f t="shared" si="12"/>
        <v>577450.49</v>
      </c>
      <c r="C431" s="179">
        <f t="shared" si="13"/>
        <v>577450.49</v>
      </c>
      <c r="D431" s="179"/>
    </row>
    <row r="432" spans="1:7" ht="12.6" customHeight="1" x14ac:dyDescent="0.25">
      <c r="A432" s="179" t="s">
        <v>445</v>
      </c>
      <c r="B432" s="179">
        <f t="shared" si="12"/>
        <v>3639884.4899999984</v>
      </c>
      <c r="C432" s="179">
        <f t="shared" si="13"/>
        <v>3639884.49</v>
      </c>
      <c r="D432" s="179"/>
    </row>
    <row r="433" spans="1:7" ht="12.6" customHeight="1" x14ac:dyDescent="0.25">
      <c r="A433" s="179" t="s">
        <v>6</v>
      </c>
      <c r="B433" s="179">
        <f t="shared" si="12"/>
        <v>1630275.85</v>
      </c>
      <c r="C433" s="179">
        <f t="shared" si="13"/>
        <v>1630274</v>
      </c>
      <c r="D433" s="179">
        <f>C217</f>
        <v>1630275.8500000003</v>
      </c>
    </row>
    <row r="434" spans="1:7" ht="12.6" customHeight="1" x14ac:dyDescent="0.25">
      <c r="A434" s="179" t="s">
        <v>474</v>
      </c>
      <c r="B434" s="179">
        <f t="shared" si="12"/>
        <v>196258.02</v>
      </c>
      <c r="C434" s="179">
        <f t="shared" si="13"/>
        <v>196258.02</v>
      </c>
      <c r="D434" s="179">
        <f>D177</f>
        <v>196258.02</v>
      </c>
    </row>
    <row r="435" spans="1:7" ht="12.6" customHeight="1" x14ac:dyDescent="0.25">
      <c r="A435" s="179" t="s">
        <v>447</v>
      </c>
      <c r="B435" s="179">
        <f t="shared" si="12"/>
        <v>25100</v>
      </c>
      <c r="C435" s="179"/>
      <c r="D435" s="179">
        <f>D181</f>
        <v>25100</v>
      </c>
    </row>
    <row r="436" spans="1:7" ht="12.6" customHeight="1" x14ac:dyDescent="0.25">
      <c r="A436" s="179" t="s">
        <v>475</v>
      </c>
      <c r="B436" s="179">
        <f t="shared" si="12"/>
        <v>402442.66000000003</v>
      </c>
      <c r="C436" s="179"/>
      <c r="D436" s="179">
        <f>D186</f>
        <v>402442.66000000003</v>
      </c>
    </row>
    <row r="437" spans="1:7" ht="12.6" customHeight="1" x14ac:dyDescent="0.25">
      <c r="A437" s="194" t="s">
        <v>449</v>
      </c>
      <c r="B437" s="194">
        <f t="shared" si="12"/>
        <v>1153168.43</v>
      </c>
      <c r="C437" s="194"/>
      <c r="D437" s="194">
        <f>D190</f>
        <v>1153168.43</v>
      </c>
    </row>
    <row r="438" spans="1:7" ht="12.6" customHeight="1" x14ac:dyDescent="0.25">
      <c r="A438" s="194" t="s">
        <v>476</v>
      </c>
      <c r="B438" s="194">
        <f>C386+C387+C388</f>
        <v>1580711.0899999999</v>
      </c>
      <c r="C438" s="194">
        <f>CD69</f>
        <v>1580711.09</v>
      </c>
      <c r="D438" s="194">
        <f>D181+D186+D190</f>
        <v>1580711.0899999999</v>
      </c>
    </row>
    <row r="439" spans="1:7" ht="12.6" customHeight="1" x14ac:dyDescent="0.25">
      <c r="A439" s="179" t="s">
        <v>451</v>
      </c>
      <c r="B439" s="194">
        <f>C389</f>
        <v>16132692.009604495</v>
      </c>
      <c r="C439" s="194">
        <f>SUM(C69:CC69)</f>
        <v>16132692.009604499</v>
      </c>
      <c r="D439" s="179"/>
    </row>
    <row r="440" spans="1:7" ht="12.6" customHeight="1" x14ac:dyDescent="0.25">
      <c r="A440" s="179" t="s">
        <v>477</v>
      </c>
      <c r="B440" s="194">
        <f>B438+B439</f>
        <v>17713403.099604495</v>
      </c>
      <c r="C440" s="194">
        <f>CE69</f>
        <v>17713403.099604499</v>
      </c>
      <c r="D440" s="179"/>
    </row>
    <row r="441" spans="1:7" ht="12.6" customHeight="1" x14ac:dyDescent="0.25">
      <c r="A441" s="179" t="s">
        <v>478</v>
      </c>
      <c r="B441" s="179">
        <f>D390</f>
        <v>51809663.689604491</v>
      </c>
      <c r="C441" s="179">
        <f>SUM(C427:C437)+C440</f>
        <v>51809663.509604499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538107.96</v>
      </c>
      <c r="C444" s="179">
        <f>C363</f>
        <v>538107.96</v>
      </c>
      <c r="D444" s="179"/>
    </row>
    <row r="445" spans="1:7" ht="12.6" customHeight="1" x14ac:dyDescent="0.25">
      <c r="A445" s="179" t="s">
        <v>343</v>
      </c>
      <c r="B445" s="179">
        <f>D229</f>
        <v>61189803.06000001</v>
      </c>
      <c r="C445" s="179">
        <f>C364</f>
        <v>61189803.060000017</v>
      </c>
      <c r="D445" s="179"/>
    </row>
    <row r="446" spans="1:7" ht="12.6" customHeight="1" x14ac:dyDescent="0.25">
      <c r="A446" s="179" t="s">
        <v>351</v>
      </c>
      <c r="B446" s="179">
        <f>D236</f>
        <v>2264876.2800000003</v>
      </c>
      <c r="C446" s="179">
        <f>C365</f>
        <v>2264876.2799999998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63992787.300000012</v>
      </c>
      <c r="C448" s="179">
        <f>D367</f>
        <v>63992787.300000019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529</v>
      </c>
    </row>
    <row r="454" spans="1:7" ht="12.6" customHeight="1" x14ac:dyDescent="0.25">
      <c r="A454" s="179" t="s">
        <v>168</v>
      </c>
      <c r="B454" s="179">
        <f>C233</f>
        <v>245324.81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2019551.4700000004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496467.02</v>
      </c>
      <c r="C458" s="194">
        <f>CE70</f>
        <v>496467.01999999996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21510596.93999999</v>
      </c>
      <c r="C463" s="194">
        <f>CE73</f>
        <v>21510596.940000001</v>
      </c>
      <c r="D463" s="194">
        <f>E141+E147+E153</f>
        <v>21510596.939999998</v>
      </c>
    </row>
    <row r="464" spans="1:7" ht="12.6" customHeight="1" x14ac:dyDescent="0.25">
      <c r="A464" s="179" t="s">
        <v>246</v>
      </c>
      <c r="B464" s="194">
        <f>C360</f>
        <v>95011072.729999974</v>
      </c>
      <c r="C464" s="194">
        <f>CE74</f>
        <v>95011072.729999989</v>
      </c>
      <c r="D464" s="194">
        <f>E142+E148+E154</f>
        <v>95011072.729999989</v>
      </c>
    </row>
    <row r="465" spans="1:7" ht="12.6" customHeight="1" x14ac:dyDescent="0.25">
      <c r="A465" s="179" t="s">
        <v>247</v>
      </c>
      <c r="B465" s="194">
        <f>D361</f>
        <v>116521669.66999996</v>
      </c>
      <c r="C465" s="194">
        <f>CE75</f>
        <v>116521669.67000002</v>
      </c>
      <c r="D465" s="194">
        <f>D463+D464</f>
        <v>116521669.66999999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169015.18</v>
      </c>
      <c r="C468" s="179">
        <f>E195</f>
        <v>169015.18</v>
      </c>
      <c r="D468" s="179"/>
    </row>
    <row r="469" spans="1:7" ht="12.6" customHeight="1" x14ac:dyDescent="0.25">
      <c r="A469" s="179" t="s">
        <v>333</v>
      </c>
      <c r="B469" s="179">
        <f t="shared" si="14"/>
        <v>3486636.92</v>
      </c>
      <c r="C469" s="179">
        <f>E196</f>
        <v>3486636.9200000004</v>
      </c>
      <c r="D469" s="179"/>
    </row>
    <row r="470" spans="1:7" ht="12.6" customHeight="1" x14ac:dyDescent="0.25">
      <c r="A470" s="179" t="s">
        <v>334</v>
      </c>
      <c r="B470" s="179">
        <f t="shared" si="14"/>
        <v>39941672.68</v>
      </c>
      <c r="C470" s="179">
        <f>E197</f>
        <v>39941672.680000007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1054203.6599999999</v>
      </c>
      <c r="C472" s="179">
        <f>E199</f>
        <v>1054203.6600000001</v>
      </c>
      <c r="D472" s="179"/>
    </row>
    <row r="473" spans="1:7" ht="12.6" customHeight="1" x14ac:dyDescent="0.25">
      <c r="A473" s="179" t="s">
        <v>495</v>
      </c>
      <c r="B473" s="179">
        <f t="shared" si="14"/>
        <v>14174901.949999999</v>
      </c>
      <c r="C473" s="179">
        <f>SUM(E200:E201)</f>
        <v>14174901.949999999</v>
      </c>
      <c r="D473" s="179"/>
    </row>
    <row r="474" spans="1:7" ht="12.6" customHeight="1" x14ac:dyDescent="0.25">
      <c r="A474" s="179" t="s">
        <v>339</v>
      </c>
      <c r="B474" s="179">
        <f t="shared" si="14"/>
        <v>26133.879999999888</v>
      </c>
      <c r="C474" s="179">
        <f>E202</f>
        <v>26133.879999999888</v>
      </c>
      <c r="D474" s="179"/>
    </row>
    <row r="475" spans="1:7" ht="12.6" customHeight="1" x14ac:dyDescent="0.25">
      <c r="A475" s="179" t="s">
        <v>340</v>
      </c>
      <c r="B475" s="179">
        <f t="shared" si="14"/>
        <v>274067.39</v>
      </c>
      <c r="C475" s="179">
        <f>E203</f>
        <v>274067.39000000205</v>
      </c>
      <c r="D475" s="179"/>
    </row>
    <row r="476" spans="1:7" ht="12.6" customHeight="1" x14ac:dyDescent="0.25">
      <c r="A476" s="179" t="s">
        <v>203</v>
      </c>
      <c r="B476" s="179">
        <f>D275</f>
        <v>59126631.660000004</v>
      </c>
      <c r="C476" s="179">
        <f>E204</f>
        <v>59126631.660000019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32810587.560000002</v>
      </c>
      <c r="C478" s="179">
        <f>E217</f>
        <v>32810587.560000002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51817727.829999998</v>
      </c>
    </row>
    <row r="482" spans="1:12" ht="12.6" customHeight="1" x14ac:dyDescent="0.25">
      <c r="A482" s="180" t="s">
        <v>499</v>
      </c>
      <c r="C482" s="180">
        <f>D339</f>
        <v>51817727.829999879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MOUNT CARMEL HOSPITAL   H-0     FYE 12/31/2018</v>
      </c>
      <c r="B493" s="261" t="str">
        <f>RIGHT('Prior Year'!C82,4)</f>
        <v>2018</v>
      </c>
      <c r="C493" s="261" t="str">
        <f>RIGHT(C82,4)</f>
        <v>2018</v>
      </c>
      <c r="D493" s="261" t="str">
        <f>RIGHT('Prior Year'!C82,4)</f>
        <v>2018</v>
      </c>
      <c r="E493" s="261" t="str">
        <f>RIGHT(C82,4)</f>
        <v>2018</v>
      </c>
      <c r="F493" s="261" t="str">
        <f>RIGHT('Prior Year'!C82,4)</f>
        <v>2018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5479145.8099999996</v>
      </c>
      <c r="C498" s="240">
        <f>E71</f>
        <v>5351064.32</v>
      </c>
      <c r="D498" s="240">
        <f>'Prior Year'!E59</f>
        <v>4928</v>
      </c>
      <c r="E498" s="180">
        <f>E59</f>
        <v>4517</v>
      </c>
      <c r="F498" s="263">
        <f t="shared" si="15"/>
        <v>1111.8396530032467</v>
      </c>
      <c r="G498" s="263">
        <f t="shared" si="15"/>
        <v>1184.6500597741865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3976.12</v>
      </c>
      <c r="C503" s="240">
        <f>J71</f>
        <v>4155.82</v>
      </c>
      <c r="D503" s="240">
        <f>'Prior Year'!J59</f>
        <v>344</v>
      </c>
      <c r="E503" s="180">
        <f>J59</f>
        <v>342</v>
      </c>
      <c r="F503" s="263">
        <f t="shared" si="15"/>
        <v>11.558488372093024</v>
      </c>
      <c r="G503" s="263">
        <f t="shared" si="15"/>
        <v>12.151520467836257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1212442.3200000003</v>
      </c>
      <c r="C508" s="240">
        <f>O71</f>
        <v>1324107.28</v>
      </c>
      <c r="D508" s="240">
        <f>'Prior Year'!O59</f>
        <v>208</v>
      </c>
      <c r="E508" s="180">
        <f>O59</f>
        <v>201</v>
      </c>
      <c r="F508" s="263">
        <f t="shared" si="15"/>
        <v>5829.049615384617</v>
      </c>
      <c r="G508" s="263">
        <f t="shared" si="15"/>
        <v>6587.5984079601994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3659557.34</v>
      </c>
      <c r="C509" s="240">
        <f>P71</f>
        <v>3611526.92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215604.95</v>
      </c>
      <c r="C510" s="240">
        <f>Q71</f>
        <v>202536.45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1185727.73</v>
      </c>
      <c r="C511" s="240">
        <f>R71</f>
        <v>1147833.01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-14075.49000000002</v>
      </c>
      <c r="C512" s="240">
        <f>S71</f>
        <v>-64344.939999999981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2296406.7300000004</v>
      </c>
      <c r="C514" s="240">
        <f>U71</f>
        <v>2368436.1299999994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648851.62</v>
      </c>
      <c r="C515" s="240">
        <f>V71</f>
        <v>740404.14999999991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2928079.68</v>
      </c>
      <c r="C518" s="240">
        <f>Y71</f>
        <v>2855791.7399999998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311949.46000000002</v>
      </c>
      <c r="C520" s="240">
        <f>AA71</f>
        <v>347856.79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2807817.79</v>
      </c>
      <c r="C521" s="240">
        <f>AB71</f>
        <v>3127476.2800000003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617729</v>
      </c>
      <c r="C522" s="240">
        <f>AC71</f>
        <v>648074.71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1527832.15</v>
      </c>
      <c r="C524" s="240">
        <f>AE71</f>
        <v>1672983.44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4342110.8000000007</v>
      </c>
      <c r="C526" s="240">
        <f>AG71</f>
        <v>4246538.88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52144.350000000006</v>
      </c>
      <c r="C529" s="240">
        <f>AJ71</f>
        <v>263116.61000000004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447824.25000000012</v>
      </c>
      <c r="C544" s="240">
        <f>AY71</f>
        <v>503882.69000000012</v>
      </c>
      <c r="D544" s="240">
        <f>'Prior Year'!AY59</f>
        <v>16424</v>
      </c>
      <c r="E544" s="180">
        <f>AY59</f>
        <v>15818</v>
      </c>
      <c r="F544" s="263">
        <f t="shared" ref="F544:G550" si="19">IF(B544=0,"",IF(D544=0,"",B544/D544))</f>
        <v>27.266454578665375</v>
      </c>
      <c r="G544" s="263">
        <f t="shared" si="19"/>
        <v>31.855018965735248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129295.18999999999</v>
      </c>
      <c r="C546" s="240">
        <f>BA71</f>
        <v>168646.62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168218.15999999997</v>
      </c>
      <c r="C547" s="240">
        <f>BB71</f>
        <v>158686.74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12099.550000000001</v>
      </c>
      <c r="C549" s="240">
        <f>BD71</f>
        <v>10281.450000000001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1492742.0899999999</v>
      </c>
      <c r="C550" s="240">
        <f>BE71</f>
        <v>1632516.3800000001</v>
      </c>
      <c r="D550" s="240">
        <f>'Prior Year'!BE59</f>
        <v>71733.350000000006</v>
      </c>
      <c r="E550" s="180">
        <f>BE59</f>
        <v>71733.350000000006</v>
      </c>
      <c r="F550" s="263">
        <f t="shared" si="19"/>
        <v>20.809596791450556</v>
      </c>
      <c r="G550" s="263">
        <f t="shared" si="19"/>
        <v>22.758122686309786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539447.16</v>
      </c>
      <c r="C551" s="240">
        <f>BF71</f>
        <v>505805.95999999996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38481.46</v>
      </c>
      <c r="C552" s="240">
        <f>BG71</f>
        <v>44285.93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54338.979999999996</v>
      </c>
      <c r="C553" s="240">
        <f>BH71</f>
        <v>41017.75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6108.6900000000005</v>
      </c>
      <c r="C555" s="240">
        <f>BJ71</f>
        <v>9175.43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36913</v>
      </c>
      <c r="C557" s="240">
        <f>BL71</f>
        <v>35656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983500.37999999989</v>
      </c>
      <c r="C559" s="240">
        <f>BN71</f>
        <v>999274.68999999983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3877.1499999999996</v>
      </c>
      <c r="C560" s="240">
        <f>BO71</f>
        <v>3984.01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8281</v>
      </c>
      <c r="C564" s="240">
        <f>BS71</f>
        <v>6495.27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338687.27</v>
      </c>
      <c r="C565" s="240">
        <f>BT71</f>
        <v>301389.64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25308</v>
      </c>
      <c r="C567" s="240">
        <f>BV71</f>
        <v>24445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211611.13</v>
      </c>
      <c r="C568" s="240">
        <f>BW71</f>
        <v>305169.60000000003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1100001.78</v>
      </c>
      <c r="C570" s="240">
        <f>BY71</f>
        <v>1197058.2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200812.75</v>
      </c>
      <c r="C572" s="240">
        <f>CA71</f>
        <v>226326.03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16556103.411662109</v>
      </c>
      <c r="C574" s="240">
        <f>CC71</f>
        <v>15710830.419604499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1553774.31</v>
      </c>
      <c r="C575" s="240">
        <f>CD71</f>
        <v>1580711.09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63696.110000000008</v>
      </c>
      <c r="E612" s="180">
        <f>SUM(C624:D647)+SUM(C668:D713)</f>
        <v>34211358.909593381</v>
      </c>
      <c r="F612" s="180">
        <f>CE64-(AX64+BD64+BE64+BG64+BJ64+BN64+BP64+BQ64+CB64+CC64+CD64)</f>
        <v>4884571.1399999987</v>
      </c>
      <c r="G612" s="180">
        <f>CE77-(AX77+AY77+BD77+BE77+BG77+BJ77+BN77+BP77+BQ77+CB77+CC77+CD77)</f>
        <v>15818</v>
      </c>
      <c r="H612" s="197">
        <f>CE60-(AX60+AY60+AZ60+BD60+BE60+BG60+BJ60+BN60+BO60+BP60+BQ60+BR60+CB60+CC60+CD60)</f>
        <v>197.87999999999997</v>
      </c>
      <c r="I612" s="180">
        <f>CE78-(AX78+AY78+AZ78+BD78+BE78+BF78+BG78+BJ78+BN78+BO78+BP78+BQ78+BR78+CB78+CC78+CD78)</f>
        <v>18105.907792994472</v>
      </c>
      <c r="J612" s="180">
        <f>CE79-(AX79+AY79+AZ79+BA79+BD79+BE79+BF79+BG79+BJ79+BN79+BO79+BP79+BQ79+BR79+CB79+CC79+CD79)</f>
        <v>288065</v>
      </c>
      <c r="K612" s="180">
        <f>CE75-(AW75+AX75+AY75+AZ75+BA75+BB75+BC75+BD75+BE75+BF75+BG75+BH75+BI75+BJ75+BK75+BL75+BM75+BN75+BO75+BP75+BQ75+BR75+BS75+BT75+BU75+BV75+BW75+BX75+CB75+CC75+CD75)</f>
        <v>116521669.67000002</v>
      </c>
      <c r="L612" s="197">
        <f>CE80-(AW80+AX80+AY80+AZ80+BA80+BB80+BC80+BD80+BE80+BF80+BG80+BH80+BI80+BJ80+BK80+BL80+BM80+BN80+BO80+BP80+BQ80+BR80+BS80+BT80+BU80+BV80+BW80+BX80+BY80+BZ80+CA80+CB80+CC80+CD80)</f>
        <v>50.370000000000005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1632516.3800000001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1580711.09</v>
      </c>
      <c r="D615" s="266">
        <f>SUM(C614:C615)</f>
        <v>3213227.47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9175.43</v>
      </c>
      <c r="D617" s="180">
        <f>(D615/D612)*BJ76</f>
        <v>10635.070418356787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44285.93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999274.68999999983</v>
      </c>
      <c r="D619" s="180">
        <f>(D615/D612)*BN76</f>
        <v>303464.2330360834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15710830.419604499</v>
      </c>
      <c r="D620" s="180">
        <f>(D615/D612)*CC76</f>
        <v>24171.806952185936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17101837.580011126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10281.450000000001</v>
      </c>
      <c r="D624" s="180">
        <f>(D615/D612)*BD76</f>
        <v>0</v>
      </c>
      <c r="E624" s="180">
        <f>(E623/E612)*SUM(C624:D624)</f>
        <v>5139.57041144307</v>
      </c>
      <c r="F624" s="180">
        <f>SUM(C624:E624)</f>
        <v>15421.020411443071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503882.69000000012</v>
      </c>
      <c r="D625" s="180">
        <f>(D615/D612)*AY76</f>
        <v>168222.47876572525</v>
      </c>
      <c r="E625" s="180">
        <f>(E623/E612)*SUM(C625:D625)</f>
        <v>335977.10816725972</v>
      </c>
      <c r="F625" s="180">
        <f>(F624/F612)*AY64</f>
        <v>939.34218902297744</v>
      </c>
      <c r="G625" s="180">
        <f>SUM(C625:F625)</f>
        <v>1009021.619122008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3984.01</v>
      </c>
      <c r="D627" s="180">
        <f>(D615/D612)*BO76</f>
        <v>0</v>
      </c>
      <c r="E627" s="180">
        <f>(E623/E612)*SUM(C627:D627)</f>
        <v>1991.5576027596599</v>
      </c>
      <c r="F627" s="180">
        <f>(F624/F612)*BO64</f>
        <v>12.577869738917004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5988.145472498577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505805.95999999996</v>
      </c>
      <c r="D629" s="180">
        <f>(D615/D612)*BF76</f>
        <v>33120.460502666494</v>
      </c>
      <c r="E629" s="180">
        <f>(E623/E612)*SUM(C629:D629)</f>
        <v>269402.68977239885</v>
      </c>
      <c r="F629" s="180">
        <f>(F624/F612)*BF64</f>
        <v>62.394633021660432</v>
      </c>
      <c r="G629" s="180">
        <f>(G625/G612)*BF77</f>
        <v>0</v>
      </c>
      <c r="H629" s="180">
        <f>(H628/H612)*BF60</f>
        <v>356.48046121908857</v>
      </c>
      <c r="I629" s="180">
        <f>SUM(C629:H629)</f>
        <v>808747.98536930606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168646.62</v>
      </c>
      <c r="D630" s="180">
        <f>(D615/D612)*BA76</f>
        <v>32601.873443086242</v>
      </c>
      <c r="E630" s="180">
        <f>(E623/E612)*SUM(C630:D630)</f>
        <v>100601.64687350331</v>
      </c>
      <c r="F630" s="180">
        <f>(F624/F612)*BA64</f>
        <v>91.78083870601786</v>
      </c>
      <c r="G630" s="180">
        <f>(G625/G612)*BA77</f>
        <v>0</v>
      </c>
      <c r="H630" s="180">
        <f>(H628/H612)*BA60</f>
        <v>109.84924229416735</v>
      </c>
      <c r="I630" s="180">
        <f>(I629/I612)*BA78</f>
        <v>9861.8219320413791</v>
      </c>
      <c r="J630" s="180">
        <f>SUM(C630:I630)</f>
        <v>311913.59232963109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158686.74</v>
      </c>
      <c r="D632" s="180">
        <f>(D615/D612)*BB76</f>
        <v>2424.4449497496785</v>
      </c>
      <c r="E632" s="180">
        <f>(E623/E612)*SUM(C632:D632)</f>
        <v>80537.499975223865</v>
      </c>
      <c r="F632" s="180">
        <f>(F624/F612)*BB64</f>
        <v>12.060517745795416</v>
      </c>
      <c r="G632" s="180">
        <f>(G625/G612)*BB77</f>
        <v>0</v>
      </c>
      <c r="H632" s="180">
        <f>(H628/H612)*BB60</f>
        <v>46.602708852071011</v>
      </c>
      <c r="I632" s="180">
        <f>(I629/I612)*BB78</f>
        <v>733.37639385072612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41017.75</v>
      </c>
      <c r="D636" s="180">
        <f>(D615/D612)*BH76</f>
        <v>79813.474349697353</v>
      </c>
      <c r="E636" s="180">
        <f>(E623/E612)*SUM(C636:D636)</f>
        <v>60402.043043164522</v>
      </c>
      <c r="F636" s="180">
        <f>(F624/F612)*BH64</f>
        <v>15.512698644792554</v>
      </c>
      <c r="G636" s="180">
        <f>(G625/G612)*BH77</f>
        <v>0</v>
      </c>
      <c r="H636" s="180">
        <f>(H628/H612)*BH60</f>
        <v>0</v>
      </c>
      <c r="I636" s="180">
        <f>(I629/I612)*BH78</f>
        <v>24142.976727651403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35656</v>
      </c>
      <c r="D637" s="180">
        <f>(D615/D612)*BL76</f>
        <v>79144.053116173032</v>
      </c>
      <c r="E637" s="180">
        <f>(E623/E612)*SUM(C637:D637)</f>
        <v>57387.134716209839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23940.481830722576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6495.27</v>
      </c>
      <c r="D639" s="180">
        <f>(D615/D612)*BS76</f>
        <v>14109.301040272318</v>
      </c>
      <c r="E639" s="180">
        <f>(E623/E612)*SUM(C639:D639)</f>
        <v>10299.971663438559</v>
      </c>
      <c r="F639" s="180">
        <f>(F624/F612)*BS64</f>
        <v>0.43968763093942315</v>
      </c>
      <c r="G639" s="180">
        <f>(G625/G612)*BS77</f>
        <v>0</v>
      </c>
      <c r="H639" s="180">
        <f>(H628/H612)*BS60</f>
        <v>0</v>
      </c>
      <c r="I639" s="180">
        <f>(I629/I612)*BS78</f>
        <v>4267.9576278840932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301389.64</v>
      </c>
      <c r="D640" s="180">
        <f>(D615/D612)*BT76</f>
        <v>44598.991586021504</v>
      </c>
      <c r="E640" s="180">
        <f>(E623/E612)*SUM(C640:D640)</f>
        <v>172955.46188477241</v>
      </c>
      <c r="F640" s="180">
        <f>(F624/F612)*BT64</f>
        <v>5.8677635590149482</v>
      </c>
      <c r="G640" s="180">
        <f>(G625/G612)*BT77</f>
        <v>0</v>
      </c>
      <c r="H640" s="180">
        <f>(H628/H612)*BT60</f>
        <v>95.021107659417495</v>
      </c>
      <c r="I640" s="180">
        <f>(I629/I612)*BT78</f>
        <v>13490.860092373874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24445</v>
      </c>
      <c r="D642" s="180">
        <f>(D615/D612)*BV76</f>
        <v>54260.954574484997</v>
      </c>
      <c r="E642" s="180">
        <f>(E623/E612)*SUM(C642:D642)</f>
        <v>39344.138748464989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16413.531351513062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305169.60000000003</v>
      </c>
      <c r="D643" s="180">
        <f>(D615/D612)*BW76</f>
        <v>0</v>
      </c>
      <c r="E643" s="180">
        <f>(E623/E612)*SUM(C643:D643)</f>
        <v>152550.52999644185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1803852.6881522029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1197058.2</v>
      </c>
      <c r="D645" s="180">
        <f>(D615/D612)*BY76</f>
        <v>27313.597036880277</v>
      </c>
      <c r="E645" s="180">
        <f>(E623/E612)*SUM(C645:D645)</f>
        <v>612048.40374228626</v>
      </c>
      <c r="F645" s="180">
        <f>(F624/F612)*BY64</f>
        <v>15.498460178392486</v>
      </c>
      <c r="G645" s="180">
        <f>(G625/G612)*BY77</f>
        <v>0</v>
      </c>
      <c r="H645" s="180">
        <f>(H628/H612)*BY60</f>
        <v>194.27882521447782</v>
      </c>
      <c r="I645" s="180">
        <f>(I629/I612)*BY78</f>
        <v>8262.158025104809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226326.03</v>
      </c>
      <c r="D647" s="180">
        <f>(D615/D612)*CA76</f>
        <v>0</v>
      </c>
      <c r="E647" s="180">
        <f>(E623/E612)*SUM(C647:D647)</f>
        <v>113137.59898918698</v>
      </c>
      <c r="F647" s="180">
        <f>(F624/F612)*CA64</f>
        <v>47.834396223483189</v>
      </c>
      <c r="G647" s="180">
        <f>(G625/G612)*CA77</f>
        <v>0</v>
      </c>
      <c r="H647" s="180">
        <f>(H628/H612)*CA60</f>
        <v>5.7496848583723965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2184409.3491599332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23465638.899604503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5351064.32</v>
      </c>
      <c r="D670" s="180">
        <f>(D615/D612)*E76</f>
        <v>628003.88453047758</v>
      </c>
      <c r="E670" s="180">
        <f>(E623/E612)*SUM(C670:D670)</f>
        <v>2988862.6635352876</v>
      </c>
      <c r="F670" s="180">
        <f>(F624/F612)*E64</f>
        <v>570.13502990562495</v>
      </c>
      <c r="G670" s="180">
        <f>(G625/G612)*E77</f>
        <v>1009021.619122008</v>
      </c>
      <c r="H670" s="180">
        <f>(H628/H612)*E60</f>
        <v>1109.6891776658724</v>
      </c>
      <c r="I670" s="180">
        <f>(I629/I612)*E78</f>
        <v>189966.45983187287</v>
      </c>
      <c r="J670" s="180">
        <f>(J630/J612)*E79</f>
        <v>311913.59232963109</v>
      </c>
      <c r="K670" s="180">
        <f>(K644/K612)*E75</f>
        <v>166208.2743296219</v>
      </c>
      <c r="L670" s="180">
        <f>(L647/L612)*E80</f>
        <v>871248.43805088464</v>
      </c>
      <c r="M670" s="180">
        <f t="shared" si="20"/>
        <v>6166905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4155.82</v>
      </c>
      <c r="D675" s="180">
        <f>(D615/D612)*J76</f>
        <v>5939.0325412823486</v>
      </c>
      <c r="E675" s="180">
        <f>(E623/E612)*SUM(C675:D675)</f>
        <v>5046.2926366471293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1796.5127517279645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12782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1324107.28</v>
      </c>
      <c r="D680" s="180">
        <f>(D615/D612)*O76</f>
        <v>61125.675106360497</v>
      </c>
      <c r="E680" s="180">
        <f>(E623/E612)*SUM(C680:D680)</f>
        <v>692460.91835494968</v>
      </c>
      <c r="F680" s="180">
        <f>(F624/F612)*O64</f>
        <v>151.11577999561149</v>
      </c>
      <c r="G680" s="180">
        <f>(G625/G612)*O77</f>
        <v>0</v>
      </c>
      <c r="H680" s="180">
        <f>(H628/H612)*O60</f>
        <v>318.95620214339505</v>
      </c>
      <c r="I680" s="180">
        <f>(I629/I612)*O78</f>
        <v>18490.057770056694</v>
      </c>
      <c r="J680" s="180">
        <f>(J630/J612)*O79</f>
        <v>0</v>
      </c>
      <c r="K680" s="180">
        <f>(K644/K612)*O75</f>
        <v>44519.613672718624</v>
      </c>
      <c r="L680" s="180">
        <f>(L647/L612)*O80</f>
        <v>372091.16966035787</v>
      </c>
      <c r="M680" s="180">
        <f t="shared" si="20"/>
        <v>1189158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3611526.92</v>
      </c>
      <c r="D681" s="180">
        <f>(D615/D612)*P76</f>
        <v>576738.93048794498</v>
      </c>
      <c r="E681" s="180">
        <f>(E623/E612)*SUM(C681:D681)</f>
        <v>2093662.5904347426</v>
      </c>
      <c r="F681" s="180">
        <f>(F624/F612)*P64</f>
        <v>4127.3001827429289</v>
      </c>
      <c r="G681" s="180">
        <f>(G625/G612)*P77</f>
        <v>0</v>
      </c>
      <c r="H681" s="180">
        <f>(H628/H612)*P60</f>
        <v>600.6907602036423</v>
      </c>
      <c r="I681" s="180">
        <f>(I629/I612)*P78</f>
        <v>174459.19614641881</v>
      </c>
      <c r="J681" s="180">
        <f>(J630/J612)*P79</f>
        <v>0</v>
      </c>
      <c r="K681" s="180">
        <f>(K644/K612)*P75</f>
        <v>227322.59412780154</v>
      </c>
      <c r="L681" s="180">
        <f>(L647/L612)*P80</f>
        <v>321351.4647066727</v>
      </c>
      <c r="M681" s="180">
        <f t="shared" si="20"/>
        <v>3398263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202536.45</v>
      </c>
      <c r="D682" s="180">
        <f>(D615/D612)*Q76</f>
        <v>47720.603185907268</v>
      </c>
      <c r="E682" s="180">
        <f>(E623/E612)*SUM(C682:D682)</f>
        <v>125100.42317078073</v>
      </c>
      <c r="F682" s="180">
        <f>(F624/F612)*Q64</f>
        <v>0</v>
      </c>
      <c r="G682" s="180">
        <f>(G625/G612)*Q77</f>
        <v>0</v>
      </c>
      <c r="H682" s="180">
        <f>(H628/H612)*Q60</f>
        <v>57.799463576269872</v>
      </c>
      <c r="I682" s="180">
        <f>(I629/I612)*Q78</f>
        <v>14435.124163357701</v>
      </c>
      <c r="J682" s="180">
        <f>(J630/J612)*Q79</f>
        <v>0</v>
      </c>
      <c r="K682" s="180">
        <f>(K644/K612)*Q75</f>
        <v>25141.354574947727</v>
      </c>
      <c r="L682" s="180">
        <f>(L647/L612)*Q80</f>
        <v>41198.905731624705</v>
      </c>
      <c r="M682" s="180">
        <f t="shared" si="20"/>
        <v>253654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1147833.01</v>
      </c>
      <c r="D683" s="180">
        <f>(D615/D612)*R76</f>
        <v>4302.0529611871116</v>
      </c>
      <c r="E683" s="180">
        <f>(E623/E612)*SUM(C683:D683)</f>
        <v>575938.14876125602</v>
      </c>
      <c r="F683" s="180">
        <f>(F624/F612)*R64</f>
        <v>179.76685776394791</v>
      </c>
      <c r="G683" s="180">
        <f>(G625/G612)*R77</f>
        <v>0</v>
      </c>
      <c r="H683" s="180">
        <f>(H628/H612)*R60</f>
        <v>118.01984709290709</v>
      </c>
      <c r="I683" s="180">
        <f>(I629/I612)*R78</f>
        <v>1301.3387196751958</v>
      </c>
      <c r="J683" s="180">
        <f>(J630/J612)*R79</f>
        <v>0</v>
      </c>
      <c r="K683" s="180">
        <f>(K644/K612)*R75</f>
        <v>99622.714738352108</v>
      </c>
      <c r="L683" s="180">
        <f>(L647/L612)*R80</f>
        <v>0</v>
      </c>
      <c r="M683" s="180">
        <f t="shared" si="20"/>
        <v>681462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-64344.939999999981</v>
      </c>
      <c r="D684" s="180">
        <f>(D615/D612)*S76</f>
        <v>0</v>
      </c>
      <c r="E684" s="180">
        <f>(E623/E612)*SUM(C684:D684)</f>
        <v>-32165.244177628596</v>
      </c>
      <c r="F684" s="180">
        <f>(F624/F612)*S64</f>
        <v>-305.24900988727359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-32470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2368436.1299999994</v>
      </c>
      <c r="D686" s="180">
        <f>(D615/D612)*U76</f>
        <v>83128.294941625165</v>
      </c>
      <c r="E686" s="180">
        <f>(E623/E612)*SUM(C686:D686)</f>
        <v>1225506.9061442129</v>
      </c>
      <c r="F686" s="180">
        <f>(F624/F612)*U64</f>
        <v>2065.6552368198768</v>
      </c>
      <c r="G686" s="180">
        <f>(G625/G612)*U77</f>
        <v>0</v>
      </c>
      <c r="H686" s="180">
        <f>(H628/H612)*U60</f>
        <v>586.77047054653019</v>
      </c>
      <c r="I686" s="180">
        <f>(I629/I612)*U78</f>
        <v>25145.685068057792</v>
      </c>
      <c r="J686" s="180">
        <f>(J630/J612)*U79</f>
        <v>0</v>
      </c>
      <c r="K686" s="180">
        <f>(K644/K612)*U75</f>
        <v>202991.97844317259</v>
      </c>
      <c r="L686" s="180">
        <f>(L647/L612)*U80</f>
        <v>0</v>
      </c>
      <c r="M686" s="180">
        <f t="shared" si="20"/>
        <v>1539425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740404.14999999991</v>
      </c>
      <c r="D687" s="180">
        <f>(D615/D612)*V76</f>
        <v>134397.28468111946</v>
      </c>
      <c r="E687" s="180">
        <f>(E623/E612)*SUM(C687:D687)</f>
        <v>437302.47869464214</v>
      </c>
      <c r="F687" s="180">
        <f>(F624/F612)*V64</f>
        <v>91.817524067341296</v>
      </c>
      <c r="G687" s="180">
        <f>(G625/G612)*V77</f>
        <v>0</v>
      </c>
      <c r="H687" s="180">
        <f>(H628/H612)*V60</f>
        <v>170.37224080335048</v>
      </c>
      <c r="I687" s="180">
        <f>(I629/I612)*V78</f>
        <v>40654.169521541582</v>
      </c>
      <c r="J687" s="180">
        <f>(J630/J612)*V79</f>
        <v>0</v>
      </c>
      <c r="K687" s="180">
        <f>(K644/K612)*V75</f>
        <v>64467.35322670616</v>
      </c>
      <c r="L687" s="180">
        <f>(L647/L612)*V80</f>
        <v>0</v>
      </c>
      <c r="M687" s="180">
        <f t="shared" si="20"/>
        <v>677083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2855791.7399999998</v>
      </c>
      <c r="D690" s="180">
        <f>(D615/D612)*Y76</f>
        <v>240221.33041118362</v>
      </c>
      <c r="E690" s="180">
        <f>(E623/E612)*SUM(C690:D690)</f>
        <v>1547658.8584417887</v>
      </c>
      <c r="F690" s="180">
        <f>(F624/F612)*Y64</f>
        <v>408.70580146276944</v>
      </c>
      <c r="G690" s="180">
        <f>(G625/G612)*Y77</f>
        <v>0</v>
      </c>
      <c r="H690" s="180">
        <f>(H628/H612)*Y60</f>
        <v>507.4853424995004</v>
      </c>
      <c r="I690" s="180">
        <f>(I629/I612)*Y78</f>
        <v>72665.148796703856</v>
      </c>
      <c r="J690" s="180">
        <f>(J630/J612)*Y79</f>
        <v>0</v>
      </c>
      <c r="K690" s="180">
        <f>(K644/K612)*Y75</f>
        <v>421326.78752400074</v>
      </c>
      <c r="L690" s="180">
        <f>(L647/L612)*Y80</f>
        <v>0</v>
      </c>
      <c r="M690" s="180">
        <f t="shared" si="20"/>
        <v>2282788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347856.79</v>
      </c>
      <c r="D692" s="180">
        <f>(D615/D612)*AA76</f>
        <v>40652.079957465212</v>
      </c>
      <c r="E692" s="180">
        <f>(E623/E612)*SUM(C692:D692)</f>
        <v>194210.8061233164</v>
      </c>
      <c r="F692" s="180">
        <f>(F624/F612)*AA64</f>
        <v>184.15180028110439</v>
      </c>
      <c r="G692" s="180">
        <f>(G625/G612)*AA77</f>
        <v>0</v>
      </c>
      <c r="H692" s="180">
        <f>(H628/H612)*AA60</f>
        <v>45.089633889341428</v>
      </c>
      <c r="I692" s="180">
        <f>(I629/I612)*AA78</f>
        <v>12296.948959313511</v>
      </c>
      <c r="J692" s="180">
        <f>(J630/J612)*AA79</f>
        <v>0</v>
      </c>
      <c r="K692" s="180">
        <f>(K644/K612)*AA75</f>
        <v>31905.963136653114</v>
      </c>
      <c r="L692" s="180">
        <f>(L647/L612)*AA80</f>
        <v>0</v>
      </c>
      <c r="M692" s="180">
        <f t="shared" si="20"/>
        <v>279295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3127476.2800000003</v>
      </c>
      <c r="D693" s="180">
        <f>(D615/D612)*AB76</f>
        <v>45388.979266277012</v>
      </c>
      <c r="E693" s="180">
        <f>(E623/E612)*SUM(C693:D693)</f>
        <v>1586076.3225051528</v>
      </c>
      <c r="F693" s="180">
        <f>(F624/F612)*AB64</f>
        <v>5758.0248255196775</v>
      </c>
      <c r="G693" s="180">
        <f>(G625/G612)*AB77</f>
        <v>0</v>
      </c>
      <c r="H693" s="180">
        <f>(H628/H612)*AB60</f>
        <v>262.97242852240061</v>
      </c>
      <c r="I693" s="180">
        <f>(I629/I612)*AB78</f>
        <v>13729.825434190401</v>
      </c>
      <c r="J693" s="180">
        <f>(J630/J612)*AB79</f>
        <v>0</v>
      </c>
      <c r="K693" s="180">
        <f>(K644/K612)*AB75</f>
        <v>169503.05678356878</v>
      </c>
      <c r="L693" s="180">
        <f>(L647/L612)*AB80</f>
        <v>0</v>
      </c>
      <c r="M693" s="180">
        <f t="shared" si="20"/>
        <v>1820719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648074.71</v>
      </c>
      <c r="D694" s="180">
        <f>(D615/D612)*AC76</f>
        <v>27034.12502228158</v>
      </c>
      <c r="E694" s="180">
        <f>(E623/E612)*SUM(C694:D694)</f>
        <v>337478.60398915707</v>
      </c>
      <c r="F694" s="180">
        <f>(F624/F612)*AC64</f>
        <v>202.5603062254078</v>
      </c>
      <c r="G694" s="180">
        <f>(G625/G612)*AC77</f>
        <v>0</v>
      </c>
      <c r="H694" s="180">
        <f>(H628/H612)*AC60</f>
        <v>205.47557993867667</v>
      </c>
      <c r="I694" s="180">
        <f>(I629/I612)*AC78</f>
        <v>8177.6198390471091</v>
      </c>
      <c r="J694" s="180">
        <f>(J630/J612)*AC79</f>
        <v>0</v>
      </c>
      <c r="K694" s="180">
        <f>(K644/K612)*AC75</f>
        <v>42763.532822330861</v>
      </c>
      <c r="L694" s="180">
        <f>(L647/L612)*AC80</f>
        <v>0</v>
      </c>
      <c r="M694" s="180">
        <f t="shared" si="20"/>
        <v>415862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1672983.44</v>
      </c>
      <c r="D696" s="180">
        <f>(D615/D612)*AE76</f>
        <v>213543.86010789356</v>
      </c>
      <c r="E696" s="180">
        <f>(E623/E612)*SUM(C696:D696)</f>
        <v>943051.7963919593</v>
      </c>
      <c r="F696" s="180">
        <f>(F624/F612)*AE64</f>
        <v>62.367955628959635</v>
      </c>
      <c r="G696" s="180">
        <f>(G625/G612)*AE77</f>
        <v>0</v>
      </c>
      <c r="H696" s="180">
        <f>(H628/H612)*AE60</f>
        <v>507.4853424995004</v>
      </c>
      <c r="I696" s="180">
        <f>(I629/I612)*AE78</f>
        <v>64595.414332282737</v>
      </c>
      <c r="J696" s="180">
        <f>(J630/J612)*AE79</f>
        <v>0</v>
      </c>
      <c r="K696" s="180">
        <f>(K644/K612)*AE75</f>
        <v>60514.768749724644</v>
      </c>
      <c r="L696" s="180">
        <f>(L647/L612)*AE80</f>
        <v>0</v>
      </c>
      <c r="M696" s="180">
        <f t="shared" si="20"/>
        <v>1282276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4246538.88</v>
      </c>
      <c r="D698" s="180">
        <f>(D615/D612)*AG76</f>
        <v>231150.59702761125</v>
      </c>
      <c r="E698" s="180">
        <f>(E623/E612)*SUM(C698:D698)</f>
        <v>2238341.9019458443</v>
      </c>
      <c r="F698" s="180">
        <f>(F624/F612)*AG64</f>
        <v>557.08817476011598</v>
      </c>
      <c r="G698" s="180">
        <f>(G625/G612)*AG77</f>
        <v>0</v>
      </c>
      <c r="H698" s="180">
        <f>(H628/H612)*AG60</f>
        <v>633.37317939860134</v>
      </c>
      <c r="I698" s="180">
        <f>(I629/I612)*AG78</f>
        <v>69921.320053917778</v>
      </c>
      <c r="J698" s="180">
        <f>(J630/J612)*AG79</f>
        <v>0</v>
      </c>
      <c r="K698" s="180">
        <f>(K644/K612)*AG75</f>
        <v>235744.67728065193</v>
      </c>
      <c r="L698" s="180">
        <f>(L647/L612)*AG80</f>
        <v>503060.32261773321</v>
      </c>
      <c r="M698" s="180">
        <f t="shared" si="20"/>
        <v>3279409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263116.61000000004</v>
      </c>
      <c r="D701" s="180">
        <f>(D615/D612)*AJ76</f>
        <v>0</v>
      </c>
      <c r="E701" s="180">
        <f>(E623/E612)*SUM(C701:D701)</f>
        <v>131528.75747245827</v>
      </c>
      <c r="F701" s="180">
        <f>(F624/F612)*AJ64</f>
        <v>164.27089168499137</v>
      </c>
      <c r="G701" s="180">
        <f>(G625/G612)*AJ77</f>
        <v>0</v>
      </c>
      <c r="H701" s="180">
        <f>(H628/H612)*AJ60</f>
        <v>55.983773620994384</v>
      </c>
      <c r="I701" s="180">
        <f>(I629/I612)*AJ78</f>
        <v>0</v>
      </c>
      <c r="J701" s="180">
        <f>(J630/J612)*AJ79</f>
        <v>0</v>
      </c>
      <c r="K701" s="180">
        <f>(K644/K612)*AJ75</f>
        <v>11820.018741951977</v>
      </c>
      <c r="L701" s="180">
        <f>(L647/L612)*AJ80</f>
        <v>75459.048392659985</v>
      </c>
      <c r="M701" s="180">
        <f t="shared" si="20"/>
        <v>219028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51313196.489604503</v>
      </c>
      <c r="D715" s="180">
        <f>SUM(D616:D647)+SUM(D668:D713)</f>
        <v>3213227.47</v>
      </c>
      <c r="E715" s="180">
        <f>SUM(E624:E647)+SUM(E668:E713)</f>
        <v>17101837.580011122</v>
      </c>
      <c r="F715" s="180">
        <f>SUM(F625:F648)+SUM(F668:F713)</f>
        <v>15421.020411443074</v>
      </c>
      <c r="G715" s="180">
        <f>SUM(G626:G647)+SUM(G668:G713)</f>
        <v>1009021.619122008</v>
      </c>
      <c r="H715" s="180">
        <f>SUM(H629:H647)+SUM(H668:H713)</f>
        <v>5988.1454724985779</v>
      </c>
      <c r="I715" s="180">
        <f>SUM(I630:I647)+SUM(I668:I713)</f>
        <v>808747.98536930606</v>
      </c>
      <c r="J715" s="180">
        <f>SUM(J631:J647)+SUM(J668:J713)</f>
        <v>311913.59232963109</v>
      </c>
      <c r="K715" s="180">
        <f>SUM(K668:K713)</f>
        <v>1803852.6881522029</v>
      </c>
      <c r="L715" s="180">
        <f>SUM(L668:L713)</f>
        <v>2184409.3491599332</v>
      </c>
      <c r="M715" s="180">
        <f>SUM(M668:M713)</f>
        <v>23465639</v>
      </c>
      <c r="N715" s="198" t="s">
        <v>742</v>
      </c>
    </row>
    <row r="716" spans="1:15" ht="12.6" customHeight="1" x14ac:dyDescent="0.25">
      <c r="C716" s="180">
        <f>CE71</f>
        <v>51313196.489604495</v>
      </c>
      <c r="D716" s="180">
        <f>D615</f>
        <v>3213227.47</v>
      </c>
      <c r="E716" s="180">
        <f>E623</f>
        <v>17101837.580011126</v>
      </c>
      <c r="F716" s="180">
        <f>F624</f>
        <v>15421.020411443071</v>
      </c>
      <c r="G716" s="180">
        <f>G625</f>
        <v>1009021.619122008</v>
      </c>
      <c r="H716" s="180">
        <f>H628</f>
        <v>5988.145472498577</v>
      </c>
      <c r="I716" s="180">
        <f>I629</f>
        <v>808747.98536930606</v>
      </c>
      <c r="J716" s="180">
        <f>J630</f>
        <v>311913.59232963109</v>
      </c>
      <c r="K716" s="180">
        <f>K644</f>
        <v>1803852.6881522029</v>
      </c>
      <c r="L716" s="180">
        <f>L647</f>
        <v>2184409.3491599332</v>
      </c>
      <c r="M716" s="180">
        <f>C648</f>
        <v>23465638.899604503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9" transitionEvaluation="1" transitionEntry="1" codeName="Sheet10">
    <pageSetUpPr autoPageBreaks="0" fitToPage="1"/>
  </sheetPr>
  <dimension ref="A1:CF817"/>
  <sheetViews>
    <sheetView showGridLines="0" topLeftCell="A29" zoomScale="75" workbookViewId="0">
      <selection activeCell="D34" sqref="D34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1634591.44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270259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96328</v>
      </c>
      <c r="P48" s="195">
        <f>ROUND(((B48/CE61)*P61),0)</f>
        <v>152538</v>
      </c>
      <c r="Q48" s="195">
        <f>ROUND(((B48/CE61)*Q61),0)</f>
        <v>16810</v>
      </c>
      <c r="R48" s="195">
        <f>ROUND(((B48/CE61)*R61),0)</f>
        <v>96815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107932</v>
      </c>
      <c r="V48" s="195">
        <f>ROUND(((B48/CE61)*V61),0)</f>
        <v>31731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118440</v>
      </c>
      <c r="Z48" s="195">
        <f>ROUND(((B48/CE61)*Z61),0)</f>
        <v>0</v>
      </c>
      <c r="AA48" s="195">
        <f>ROUND(((B48/CE61)*AA61),0)</f>
        <v>12438</v>
      </c>
      <c r="AB48" s="195">
        <f>ROUND(((B48/CE61)*AB61),0)</f>
        <v>95008</v>
      </c>
      <c r="AC48" s="195">
        <f>ROUND(((B48/CE61)*AC61),0)</f>
        <v>44353</v>
      </c>
      <c r="AD48" s="195">
        <f>ROUND(((B48/CE61)*AD61),0)</f>
        <v>0</v>
      </c>
      <c r="AE48" s="195">
        <f>ROUND(((B48/CE61)*AE61),0)</f>
        <v>121131</v>
      </c>
      <c r="AF48" s="195">
        <f>ROUND(((B48/CE61)*AF61),0)</f>
        <v>0</v>
      </c>
      <c r="AG48" s="195">
        <f>ROUND(((B48/CE61)*AG61),0)</f>
        <v>158078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3550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38387</v>
      </c>
      <c r="AZ48" s="195">
        <f>ROUND(((B48/CE61)*AZ61),0)</f>
        <v>0</v>
      </c>
      <c r="BA48" s="195">
        <f>ROUND(((B48/CE61)*BA61),0)</f>
        <v>8475</v>
      </c>
      <c r="BB48" s="195">
        <f>ROUND(((B48/CE61)*BB61),0)</f>
        <v>10750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45495</v>
      </c>
      <c r="BF48" s="195">
        <f>ROUND(((B48/CE61)*BF61),0)</f>
        <v>42269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64129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22787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63536</v>
      </c>
      <c r="BZ48" s="195">
        <f>ROUND(((B48/CE61)*BZ61),0)</f>
        <v>0</v>
      </c>
      <c r="CA48" s="195">
        <f>ROUND(((B48/CE61)*CA61),0)</f>
        <v>1167</v>
      </c>
      <c r="CB48" s="195">
        <f>ROUND(((B48/CE61)*CB61),0)</f>
        <v>0</v>
      </c>
      <c r="CC48" s="195">
        <f>ROUND(((B48/CE61)*CC61),0)</f>
        <v>12187</v>
      </c>
      <c r="CD48" s="195"/>
      <c r="CE48" s="195">
        <f>SUM(C48:CD48)</f>
        <v>1634593</v>
      </c>
    </row>
    <row r="49" spans="1:84" ht="12.6" customHeight="1" x14ac:dyDescent="0.25">
      <c r="A49" s="175" t="s">
        <v>206</v>
      </c>
      <c r="B49" s="195">
        <f>B47+B48</f>
        <v>1634591.44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1687782.0500000003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292907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2770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28510</v>
      </c>
      <c r="P52" s="195">
        <f>ROUND((B52/(CE76+CF76)*P76),0)</f>
        <v>268996</v>
      </c>
      <c r="Q52" s="195">
        <f>ROUND((B52/(CE76+CF76)*Q76),0)</f>
        <v>22257</v>
      </c>
      <c r="R52" s="195">
        <f>ROUND((B52/(CE76+CF76)*R76),0)</f>
        <v>2007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38772</v>
      </c>
      <c r="V52" s="195">
        <f>ROUND((B52/(CE76+CF76)*V76),0)</f>
        <v>62684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112041</v>
      </c>
      <c r="Z52" s="195">
        <f>ROUND((B52/(CE76+CF76)*Z76),0)</f>
        <v>0</v>
      </c>
      <c r="AA52" s="195">
        <f>ROUND((B52/(CE76+CF76)*AA76),0)</f>
        <v>18960</v>
      </c>
      <c r="AB52" s="195">
        <f>ROUND((B52/(CE76+CF76)*AB76),0)</f>
        <v>21170</v>
      </c>
      <c r="AC52" s="195">
        <f>ROUND((B52/(CE76+CF76)*AC76),0)</f>
        <v>12609</v>
      </c>
      <c r="AD52" s="195">
        <f>ROUND((B52/(CE76+CF76)*AD76),0)</f>
        <v>0</v>
      </c>
      <c r="AE52" s="195">
        <f>ROUND((B52/(CE76+CF76)*AE76),0)</f>
        <v>99599</v>
      </c>
      <c r="AF52" s="195">
        <f>ROUND((B52/(CE76+CF76)*AF76),0)</f>
        <v>0</v>
      </c>
      <c r="AG52" s="195">
        <f>ROUND((B52/(CE76+CF76)*AG76),0)</f>
        <v>107811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78460</v>
      </c>
      <c r="AZ52" s="195">
        <f>ROUND((B52/(CE76+CF76)*AZ76),0)</f>
        <v>0</v>
      </c>
      <c r="BA52" s="195">
        <f>ROUND((B52/(CE76+CF76)*BA76),0)</f>
        <v>15206</v>
      </c>
      <c r="BB52" s="195">
        <f>ROUND((B52/(CE76+CF76)*BB76),0)</f>
        <v>1131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189105</v>
      </c>
      <c r="BF52" s="195">
        <f>ROUND((B52/(CE76+CF76)*BF76),0)</f>
        <v>15448</v>
      </c>
      <c r="BG52" s="195">
        <f>ROUND((B52/(CE76+CF76)*BG76),0)</f>
        <v>0</v>
      </c>
      <c r="BH52" s="195">
        <f>ROUND((B52/(CE76+CF76)*BH76),0)</f>
        <v>37226</v>
      </c>
      <c r="BI52" s="195">
        <f>ROUND((B52/(CE76+CF76)*BI76),0)</f>
        <v>0</v>
      </c>
      <c r="BJ52" s="195">
        <f>ROUND((B52/(CE76+CF76)*BJ76),0)</f>
        <v>4960</v>
      </c>
      <c r="BK52" s="195">
        <f>ROUND((B52/(CE76+CF76)*BK76),0)</f>
        <v>0</v>
      </c>
      <c r="BL52" s="195">
        <f>ROUND((B52/(CE76+CF76)*BL76),0)</f>
        <v>36913</v>
      </c>
      <c r="BM52" s="195">
        <f>ROUND((B52/(CE76+CF76)*BM76),0)</f>
        <v>0</v>
      </c>
      <c r="BN52" s="195">
        <f>ROUND((B52/(CE76+CF76)*BN76),0)</f>
        <v>141538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6581</v>
      </c>
      <c r="BT52" s="195">
        <f>ROUND((B52/(CE76+CF76)*BT76),0)</f>
        <v>20801</v>
      </c>
      <c r="BU52" s="195">
        <f>ROUND((B52/(CE76+CF76)*BU76),0)</f>
        <v>0</v>
      </c>
      <c r="BV52" s="195">
        <f>ROUND((B52/(CE76+CF76)*BV76),0)</f>
        <v>25308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12739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11274</v>
      </c>
      <c r="CD52" s="195"/>
      <c r="CE52" s="195">
        <f>SUM(C52:CD52)</f>
        <v>1687783</v>
      </c>
    </row>
    <row r="53" spans="1:84" ht="12.6" customHeight="1" x14ac:dyDescent="0.25">
      <c r="A53" s="175" t="s">
        <v>206</v>
      </c>
      <c r="B53" s="195">
        <f>B51+B52</f>
        <v>1687782.0500000003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0</v>
      </c>
      <c r="D59" s="184">
        <v>0</v>
      </c>
      <c r="E59" s="184">
        <v>4928</v>
      </c>
      <c r="F59" s="184">
        <v>0</v>
      </c>
      <c r="G59" s="184">
        <v>0</v>
      </c>
      <c r="H59" s="184">
        <v>0</v>
      </c>
      <c r="I59" s="184">
        <v>0</v>
      </c>
      <c r="J59" s="184">
        <v>344</v>
      </c>
      <c r="K59" s="184">
        <v>0</v>
      </c>
      <c r="L59" s="184">
        <v>0</v>
      </c>
      <c r="M59" s="184">
        <v>0</v>
      </c>
      <c r="N59" s="184">
        <v>0</v>
      </c>
      <c r="O59" s="184">
        <v>208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16424</v>
      </c>
      <c r="AZ59" s="185">
        <v>0</v>
      </c>
      <c r="BA59" s="248"/>
      <c r="BB59" s="248"/>
      <c r="BC59" s="248"/>
      <c r="BD59" s="248"/>
      <c r="BE59" s="185">
        <v>71733.350000000006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0</v>
      </c>
      <c r="D60" s="187">
        <v>0</v>
      </c>
      <c r="E60" s="187">
        <v>36.4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8.879999999999999</v>
      </c>
      <c r="P60" s="221">
        <v>19.04</v>
      </c>
      <c r="Q60" s="221">
        <v>1.7100000000000002</v>
      </c>
      <c r="R60" s="221">
        <v>3.9999999999999996</v>
      </c>
      <c r="S60" s="221">
        <v>0</v>
      </c>
      <c r="T60" s="221">
        <v>0</v>
      </c>
      <c r="U60" s="221">
        <v>19.380000000000003</v>
      </c>
      <c r="V60" s="221">
        <v>4.51</v>
      </c>
      <c r="W60" s="221">
        <v>0</v>
      </c>
      <c r="X60" s="221">
        <v>0</v>
      </c>
      <c r="Y60" s="221">
        <v>16.79</v>
      </c>
      <c r="Z60" s="221">
        <v>0</v>
      </c>
      <c r="AA60" s="221">
        <v>1.37</v>
      </c>
      <c r="AB60" s="221">
        <v>8.6300000000000008</v>
      </c>
      <c r="AC60" s="221">
        <v>6.44</v>
      </c>
      <c r="AD60" s="221">
        <v>0</v>
      </c>
      <c r="AE60" s="221">
        <v>15.149999999999999</v>
      </c>
      <c r="AF60" s="221">
        <v>0</v>
      </c>
      <c r="AG60" s="221">
        <v>17.649999999999999</v>
      </c>
      <c r="AH60" s="221">
        <v>0</v>
      </c>
      <c r="AI60" s="221">
        <v>0</v>
      </c>
      <c r="AJ60" s="221">
        <v>0.29000000000000004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9.6199999999999992</v>
      </c>
      <c r="AZ60" s="221">
        <v>0</v>
      </c>
      <c r="BA60" s="221">
        <v>2.75</v>
      </c>
      <c r="BB60" s="221">
        <v>1.5000000000000002</v>
      </c>
      <c r="BC60" s="221">
        <v>0</v>
      </c>
      <c r="BD60" s="221">
        <v>0</v>
      </c>
      <c r="BE60" s="221">
        <v>8.9000000000000021</v>
      </c>
      <c r="BF60" s="221">
        <v>13.259999999999998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6.35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3.14</v>
      </c>
      <c r="BU60" s="221">
        <v>0</v>
      </c>
      <c r="BV60" s="221">
        <v>0</v>
      </c>
      <c r="BW60" s="221">
        <v>0</v>
      </c>
      <c r="BX60" s="221">
        <v>0</v>
      </c>
      <c r="BY60" s="221">
        <v>6.14</v>
      </c>
      <c r="BZ60" s="221">
        <v>0</v>
      </c>
      <c r="CA60" s="221">
        <v>0.14000000000000001</v>
      </c>
      <c r="CB60" s="221">
        <v>0</v>
      </c>
      <c r="CC60" s="221">
        <v>0.01</v>
      </c>
      <c r="CD60" s="249" t="s">
        <v>221</v>
      </c>
      <c r="CE60" s="251">
        <f t="shared" ref="CE60:CE70" si="0">SUM(C60:CD60)</f>
        <v>212.04999999999995</v>
      </c>
    </row>
    <row r="61" spans="1:84" ht="12.6" customHeight="1" x14ac:dyDescent="0.25">
      <c r="A61" s="171" t="s">
        <v>235</v>
      </c>
      <c r="B61" s="175"/>
      <c r="C61" s="184">
        <v>0</v>
      </c>
      <c r="D61" s="184">
        <v>0</v>
      </c>
      <c r="E61" s="184">
        <v>2824947.8499999996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1006891.3000000002</v>
      </c>
      <c r="P61" s="185">
        <v>1594442.93</v>
      </c>
      <c r="Q61" s="185">
        <v>175707.64</v>
      </c>
      <c r="R61" s="185">
        <v>1011980.1100000001</v>
      </c>
      <c r="S61" s="185">
        <v>0</v>
      </c>
      <c r="T61" s="185">
        <v>0</v>
      </c>
      <c r="U61" s="185">
        <v>1128182.31</v>
      </c>
      <c r="V61" s="185">
        <v>331671.70000000007</v>
      </c>
      <c r="W61" s="185">
        <v>0</v>
      </c>
      <c r="X61" s="185">
        <v>0</v>
      </c>
      <c r="Y61" s="185">
        <v>1238021.1300000001</v>
      </c>
      <c r="Z61" s="185">
        <v>0</v>
      </c>
      <c r="AA61" s="185">
        <v>130014.39999999999</v>
      </c>
      <c r="AB61" s="185">
        <v>993091.66999999993</v>
      </c>
      <c r="AC61" s="185">
        <v>463613.06</v>
      </c>
      <c r="AD61" s="185">
        <v>0</v>
      </c>
      <c r="AE61" s="185">
        <v>1266147.92</v>
      </c>
      <c r="AF61" s="185">
        <v>0</v>
      </c>
      <c r="AG61" s="185">
        <v>1652348.1099999999</v>
      </c>
      <c r="AH61" s="185">
        <v>0</v>
      </c>
      <c r="AI61" s="185">
        <v>0</v>
      </c>
      <c r="AJ61" s="185">
        <v>37107.380000000005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401244.47000000003</v>
      </c>
      <c r="AZ61" s="185">
        <v>0</v>
      </c>
      <c r="BA61" s="185">
        <v>88588.889999999985</v>
      </c>
      <c r="BB61" s="185">
        <v>112367.68999999999</v>
      </c>
      <c r="BC61" s="185">
        <v>0</v>
      </c>
      <c r="BD61" s="185">
        <v>0</v>
      </c>
      <c r="BE61" s="185">
        <v>475552.71</v>
      </c>
      <c r="BF61" s="185">
        <v>441826.87000000005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670320.22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238188.42000000004</v>
      </c>
      <c r="BU61" s="185">
        <v>0</v>
      </c>
      <c r="BV61" s="185">
        <v>0</v>
      </c>
      <c r="BW61" s="185">
        <v>0</v>
      </c>
      <c r="BX61" s="185">
        <v>0</v>
      </c>
      <c r="BY61" s="185">
        <v>664122.44000000006</v>
      </c>
      <c r="BZ61" s="185">
        <v>0</v>
      </c>
      <c r="CA61" s="185">
        <v>12196.3</v>
      </c>
      <c r="CB61" s="185">
        <v>0</v>
      </c>
      <c r="CC61" s="185">
        <v>127388.23</v>
      </c>
      <c r="CD61" s="249" t="s">
        <v>221</v>
      </c>
      <c r="CE61" s="195">
        <f t="shared" si="0"/>
        <v>17085963.750000004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270259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96328</v>
      </c>
      <c r="P62" s="195">
        <f t="shared" si="1"/>
        <v>152538</v>
      </c>
      <c r="Q62" s="195">
        <f t="shared" si="1"/>
        <v>16810</v>
      </c>
      <c r="R62" s="195">
        <f t="shared" si="1"/>
        <v>96815</v>
      </c>
      <c r="S62" s="195">
        <f t="shared" si="1"/>
        <v>0</v>
      </c>
      <c r="T62" s="195">
        <f t="shared" si="1"/>
        <v>0</v>
      </c>
      <c r="U62" s="195">
        <f t="shared" si="1"/>
        <v>107932</v>
      </c>
      <c r="V62" s="195">
        <f t="shared" si="1"/>
        <v>31731</v>
      </c>
      <c r="W62" s="195">
        <f t="shared" si="1"/>
        <v>0</v>
      </c>
      <c r="X62" s="195">
        <f t="shared" si="1"/>
        <v>0</v>
      </c>
      <c r="Y62" s="195">
        <f t="shared" si="1"/>
        <v>118440</v>
      </c>
      <c r="Z62" s="195">
        <f t="shared" si="1"/>
        <v>0</v>
      </c>
      <c r="AA62" s="195">
        <f t="shared" si="1"/>
        <v>12438</v>
      </c>
      <c r="AB62" s="195">
        <f t="shared" si="1"/>
        <v>95008</v>
      </c>
      <c r="AC62" s="195">
        <f t="shared" si="1"/>
        <v>44353</v>
      </c>
      <c r="AD62" s="195">
        <f t="shared" si="1"/>
        <v>0</v>
      </c>
      <c r="AE62" s="195">
        <f t="shared" si="1"/>
        <v>121131</v>
      </c>
      <c r="AF62" s="195">
        <f t="shared" si="1"/>
        <v>0</v>
      </c>
      <c r="AG62" s="195">
        <f t="shared" si="1"/>
        <v>158078</v>
      </c>
      <c r="AH62" s="195">
        <f t="shared" si="1"/>
        <v>0</v>
      </c>
      <c r="AI62" s="195">
        <f t="shared" si="1"/>
        <v>0</v>
      </c>
      <c r="AJ62" s="195">
        <f t="shared" si="1"/>
        <v>3550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38387</v>
      </c>
      <c r="AZ62" s="195">
        <f>ROUND(AZ47+AZ48,0)</f>
        <v>0</v>
      </c>
      <c r="BA62" s="195">
        <f>ROUND(BA47+BA48,0)</f>
        <v>8475</v>
      </c>
      <c r="BB62" s="195">
        <f t="shared" si="1"/>
        <v>10750</v>
      </c>
      <c r="BC62" s="195">
        <f t="shared" si="1"/>
        <v>0</v>
      </c>
      <c r="BD62" s="195">
        <f t="shared" si="1"/>
        <v>0</v>
      </c>
      <c r="BE62" s="195">
        <f t="shared" si="1"/>
        <v>45495</v>
      </c>
      <c r="BF62" s="195">
        <f t="shared" si="1"/>
        <v>42269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64129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22787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63536</v>
      </c>
      <c r="BZ62" s="195">
        <f t="shared" si="2"/>
        <v>0</v>
      </c>
      <c r="CA62" s="195">
        <f t="shared" si="2"/>
        <v>1167</v>
      </c>
      <c r="CB62" s="195">
        <f t="shared" si="2"/>
        <v>0</v>
      </c>
      <c r="CC62" s="195">
        <f t="shared" si="2"/>
        <v>12187</v>
      </c>
      <c r="CD62" s="249" t="s">
        <v>221</v>
      </c>
      <c r="CE62" s="195">
        <f t="shared" si="0"/>
        <v>1634593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1391054.79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3120</v>
      </c>
      <c r="P63" s="185">
        <v>199051.59</v>
      </c>
      <c r="Q63" s="185">
        <v>0</v>
      </c>
      <c r="R63" s="185">
        <v>0</v>
      </c>
      <c r="S63" s="185">
        <v>0</v>
      </c>
      <c r="T63" s="185">
        <v>0</v>
      </c>
      <c r="U63" s="185">
        <v>15008.04</v>
      </c>
      <c r="V63" s="185">
        <v>180812.5</v>
      </c>
      <c r="W63" s="185">
        <v>0</v>
      </c>
      <c r="X63" s="185">
        <v>0</v>
      </c>
      <c r="Y63" s="185">
        <v>35000</v>
      </c>
      <c r="Z63" s="185">
        <v>0</v>
      </c>
      <c r="AA63" s="185">
        <v>0</v>
      </c>
      <c r="AB63" s="185">
        <v>2600</v>
      </c>
      <c r="AC63" s="185">
        <v>0</v>
      </c>
      <c r="AD63" s="185">
        <v>0</v>
      </c>
      <c r="AE63" s="185">
        <v>0</v>
      </c>
      <c r="AF63" s="185">
        <v>0</v>
      </c>
      <c r="AG63" s="185">
        <v>2229428.13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4977.5600000000004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17978.12</v>
      </c>
      <c r="BO63" s="185">
        <v>0</v>
      </c>
      <c r="BP63" s="185">
        <v>0</v>
      </c>
      <c r="BQ63" s="185">
        <v>0</v>
      </c>
      <c r="BR63" s="185">
        <v>0</v>
      </c>
      <c r="BS63" s="185">
        <v>1700</v>
      </c>
      <c r="BT63" s="185">
        <v>1751.46</v>
      </c>
      <c r="BU63" s="185">
        <v>0</v>
      </c>
      <c r="BV63" s="185">
        <v>0</v>
      </c>
      <c r="BW63" s="185">
        <v>211611.13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4294093.32</v>
      </c>
      <c r="CF63" s="252"/>
    </row>
    <row r="64" spans="1:84" ht="12.6" customHeight="1" x14ac:dyDescent="0.25">
      <c r="A64" s="171" t="s">
        <v>237</v>
      </c>
      <c r="B64" s="175"/>
      <c r="C64" s="184">
        <v>0</v>
      </c>
      <c r="D64" s="184">
        <v>0</v>
      </c>
      <c r="E64" s="185">
        <v>181486.29999999996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62070.54</v>
      </c>
      <c r="P64" s="185">
        <v>1270088.1100000001</v>
      </c>
      <c r="Q64" s="185">
        <v>0</v>
      </c>
      <c r="R64" s="185">
        <v>65654.19</v>
      </c>
      <c r="S64" s="185">
        <v>-69069.670000000013</v>
      </c>
      <c r="T64" s="185">
        <v>0</v>
      </c>
      <c r="U64" s="185">
        <v>668024.18000000017</v>
      </c>
      <c r="V64" s="185">
        <v>19594.319999999996</v>
      </c>
      <c r="W64" s="185">
        <v>0</v>
      </c>
      <c r="X64" s="185">
        <v>0</v>
      </c>
      <c r="Y64" s="185">
        <v>105667.79000000001</v>
      </c>
      <c r="Z64" s="185">
        <v>0</v>
      </c>
      <c r="AA64" s="185">
        <v>51230.04</v>
      </c>
      <c r="AB64" s="185">
        <v>1518426.8800000001</v>
      </c>
      <c r="AC64" s="185">
        <v>68802.290000000008</v>
      </c>
      <c r="AD64" s="185">
        <v>0</v>
      </c>
      <c r="AE64" s="185">
        <v>16213.900000000001</v>
      </c>
      <c r="AF64" s="185">
        <v>0</v>
      </c>
      <c r="AG64" s="185">
        <v>162216.93000000005</v>
      </c>
      <c r="AH64" s="185">
        <v>0</v>
      </c>
      <c r="AI64" s="185">
        <v>0</v>
      </c>
      <c r="AJ64" s="185">
        <v>2652.86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278942.45</v>
      </c>
      <c r="AZ64" s="185">
        <v>0</v>
      </c>
      <c r="BA64" s="185">
        <v>27800.87</v>
      </c>
      <c r="BB64" s="185">
        <v>6665.82</v>
      </c>
      <c r="BC64" s="185">
        <v>0</v>
      </c>
      <c r="BD64" s="185">
        <v>-217.42999999999998</v>
      </c>
      <c r="BE64" s="185">
        <v>54847</v>
      </c>
      <c r="BF64" s="185">
        <v>26802.46</v>
      </c>
      <c r="BG64" s="185">
        <v>0</v>
      </c>
      <c r="BH64" s="185">
        <v>506.53000000000003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7725.76</v>
      </c>
      <c r="BO64" s="185">
        <v>706.51</v>
      </c>
      <c r="BP64" s="185">
        <v>0</v>
      </c>
      <c r="BQ64" s="185">
        <v>0</v>
      </c>
      <c r="BR64" s="185">
        <v>0</v>
      </c>
      <c r="BS64" s="185">
        <v>0</v>
      </c>
      <c r="BT64" s="185">
        <v>2322.87</v>
      </c>
      <c r="BU64" s="185">
        <v>0</v>
      </c>
      <c r="BV64" s="185">
        <v>0</v>
      </c>
      <c r="BW64" s="185">
        <v>0</v>
      </c>
      <c r="BX64" s="185">
        <v>0</v>
      </c>
      <c r="BY64" s="185">
        <v>2039.9</v>
      </c>
      <c r="BZ64" s="185">
        <v>0</v>
      </c>
      <c r="CA64" s="185">
        <v>5510.3499999999995</v>
      </c>
      <c r="CB64" s="185">
        <v>0</v>
      </c>
      <c r="CC64" s="185">
        <v>0</v>
      </c>
      <c r="CD64" s="249" t="s">
        <v>221</v>
      </c>
      <c r="CE64" s="195">
        <f t="shared" si="0"/>
        <v>4536711.7500000009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272.15999999999997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58.83</v>
      </c>
      <c r="P65" s="185">
        <v>600</v>
      </c>
      <c r="Q65" s="185">
        <v>0</v>
      </c>
      <c r="R65" s="185">
        <v>109.85</v>
      </c>
      <c r="S65" s="185">
        <v>0</v>
      </c>
      <c r="T65" s="185">
        <v>0</v>
      </c>
      <c r="U65" s="185">
        <v>0</v>
      </c>
      <c r="V65" s="185">
        <v>3.87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245.04</v>
      </c>
      <c r="AC65" s="185">
        <v>4.74</v>
      </c>
      <c r="AD65" s="185">
        <v>0</v>
      </c>
      <c r="AE65" s="185">
        <v>0</v>
      </c>
      <c r="AF65" s="185">
        <v>0</v>
      </c>
      <c r="AG65" s="185">
        <v>-68.14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522009.17000000004</v>
      </c>
      <c r="BF65" s="185">
        <v>1463.9</v>
      </c>
      <c r="BG65" s="185">
        <v>1001.9200000000001</v>
      </c>
      <c r="BH65" s="185">
        <v>110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14134.930000000002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428.3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0</v>
      </c>
      <c r="CD65" s="249" t="s">
        <v>221</v>
      </c>
      <c r="CE65" s="195">
        <f t="shared" si="0"/>
        <v>540374.57000000018</v>
      </c>
      <c r="CF65" s="252"/>
    </row>
    <row r="66" spans="1:84" ht="12.6" customHeight="1" x14ac:dyDescent="0.25">
      <c r="A66" s="171" t="s">
        <v>239</v>
      </c>
      <c r="B66" s="175"/>
      <c r="C66" s="184">
        <v>0</v>
      </c>
      <c r="D66" s="184">
        <v>0</v>
      </c>
      <c r="E66" s="184">
        <v>486985.72</v>
      </c>
      <c r="F66" s="184">
        <v>0</v>
      </c>
      <c r="G66" s="184">
        <v>0</v>
      </c>
      <c r="H66" s="184">
        <v>0</v>
      </c>
      <c r="I66" s="184">
        <v>0</v>
      </c>
      <c r="J66" s="184">
        <v>1206.1199999999999</v>
      </c>
      <c r="K66" s="185">
        <v>0</v>
      </c>
      <c r="L66" s="185">
        <v>0</v>
      </c>
      <c r="M66" s="184">
        <v>0</v>
      </c>
      <c r="N66" s="184">
        <v>0</v>
      </c>
      <c r="O66" s="185">
        <v>4280.9799999999996</v>
      </c>
      <c r="P66" s="185">
        <v>157282.12</v>
      </c>
      <c r="Q66" s="185">
        <v>830.31</v>
      </c>
      <c r="R66" s="185">
        <v>424.89</v>
      </c>
      <c r="S66" s="184">
        <v>47987.929999999993</v>
      </c>
      <c r="T66" s="184">
        <v>0</v>
      </c>
      <c r="U66" s="185">
        <v>297435.47000000003</v>
      </c>
      <c r="V66" s="185">
        <v>15636.949999999999</v>
      </c>
      <c r="W66" s="185">
        <v>0</v>
      </c>
      <c r="X66" s="185">
        <v>0</v>
      </c>
      <c r="Y66" s="185">
        <v>1270269.5599999998</v>
      </c>
      <c r="Z66" s="185">
        <v>0</v>
      </c>
      <c r="AA66" s="185">
        <v>99217.02</v>
      </c>
      <c r="AB66" s="185">
        <v>48842.31</v>
      </c>
      <c r="AC66" s="185">
        <v>22810.54</v>
      </c>
      <c r="AD66" s="185">
        <v>0</v>
      </c>
      <c r="AE66" s="185">
        <v>3993.0299999999997</v>
      </c>
      <c r="AF66" s="185">
        <v>0</v>
      </c>
      <c r="AG66" s="185">
        <v>22174.869999999995</v>
      </c>
      <c r="AH66" s="185">
        <v>0</v>
      </c>
      <c r="AI66" s="185">
        <v>0</v>
      </c>
      <c r="AJ66" s="185">
        <v>1241.92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6815.67</v>
      </c>
      <c r="AZ66" s="185">
        <v>0</v>
      </c>
      <c r="BA66" s="185">
        <v>132.72</v>
      </c>
      <c r="BB66" s="185">
        <v>37061.82</v>
      </c>
      <c r="BC66" s="185">
        <v>0</v>
      </c>
      <c r="BD66" s="185">
        <v>12316.980000000001</v>
      </c>
      <c r="BE66" s="185">
        <v>180891.52000000002</v>
      </c>
      <c r="BF66" s="185">
        <v>10625.820000000002</v>
      </c>
      <c r="BG66" s="185">
        <v>37320.29</v>
      </c>
      <c r="BH66" s="185">
        <v>2219.7199999999998</v>
      </c>
      <c r="BI66" s="185">
        <v>0</v>
      </c>
      <c r="BJ66" s="185">
        <v>512.13</v>
      </c>
      <c r="BK66" s="185">
        <v>0</v>
      </c>
      <c r="BL66" s="185">
        <v>0</v>
      </c>
      <c r="BM66" s="185">
        <v>0</v>
      </c>
      <c r="BN66" s="185">
        <v>42549.47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128.29000000000002</v>
      </c>
      <c r="BU66" s="185">
        <v>0</v>
      </c>
      <c r="BV66" s="185">
        <v>0</v>
      </c>
      <c r="BW66" s="185">
        <v>0</v>
      </c>
      <c r="BX66" s="185">
        <v>0</v>
      </c>
      <c r="BY66" s="185">
        <v>344598.55</v>
      </c>
      <c r="BZ66" s="185">
        <v>0</v>
      </c>
      <c r="CA66" s="185">
        <v>176224.54</v>
      </c>
      <c r="CB66" s="185">
        <v>0</v>
      </c>
      <c r="CC66" s="185">
        <v>188.62</v>
      </c>
      <c r="CD66" s="249" t="s">
        <v>221</v>
      </c>
      <c r="CE66" s="195">
        <f t="shared" si="0"/>
        <v>3332205.88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292907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2770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28510</v>
      </c>
      <c r="P67" s="195">
        <f t="shared" si="3"/>
        <v>268996</v>
      </c>
      <c r="Q67" s="195">
        <f t="shared" si="3"/>
        <v>22257</v>
      </c>
      <c r="R67" s="195">
        <f t="shared" si="3"/>
        <v>2007</v>
      </c>
      <c r="S67" s="195">
        <f t="shared" si="3"/>
        <v>0</v>
      </c>
      <c r="T67" s="195">
        <f t="shared" si="3"/>
        <v>0</v>
      </c>
      <c r="U67" s="195">
        <f t="shared" si="3"/>
        <v>38772</v>
      </c>
      <c r="V67" s="195">
        <f t="shared" si="3"/>
        <v>62684</v>
      </c>
      <c r="W67" s="195">
        <f t="shared" si="3"/>
        <v>0</v>
      </c>
      <c r="X67" s="195">
        <f t="shared" si="3"/>
        <v>0</v>
      </c>
      <c r="Y67" s="195">
        <f t="shared" si="3"/>
        <v>112041</v>
      </c>
      <c r="Z67" s="195">
        <f t="shared" si="3"/>
        <v>0</v>
      </c>
      <c r="AA67" s="195">
        <f t="shared" si="3"/>
        <v>18960</v>
      </c>
      <c r="AB67" s="195">
        <f t="shared" si="3"/>
        <v>21170</v>
      </c>
      <c r="AC67" s="195">
        <f t="shared" si="3"/>
        <v>12609</v>
      </c>
      <c r="AD67" s="195">
        <f t="shared" si="3"/>
        <v>0</v>
      </c>
      <c r="AE67" s="195">
        <f t="shared" si="3"/>
        <v>99599</v>
      </c>
      <c r="AF67" s="195">
        <f t="shared" si="3"/>
        <v>0</v>
      </c>
      <c r="AG67" s="195">
        <f t="shared" si="3"/>
        <v>107811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78460</v>
      </c>
      <c r="AZ67" s="195">
        <f>ROUND(AZ51+AZ52,0)</f>
        <v>0</v>
      </c>
      <c r="BA67" s="195">
        <f>ROUND(BA51+BA52,0)</f>
        <v>15206</v>
      </c>
      <c r="BB67" s="195">
        <f t="shared" si="3"/>
        <v>1131</v>
      </c>
      <c r="BC67" s="195">
        <f t="shared" si="3"/>
        <v>0</v>
      </c>
      <c r="BD67" s="195">
        <f t="shared" si="3"/>
        <v>0</v>
      </c>
      <c r="BE67" s="195">
        <f t="shared" si="3"/>
        <v>189105</v>
      </c>
      <c r="BF67" s="195">
        <f t="shared" si="3"/>
        <v>15448</v>
      </c>
      <c r="BG67" s="195">
        <f t="shared" si="3"/>
        <v>0</v>
      </c>
      <c r="BH67" s="195">
        <f t="shared" si="3"/>
        <v>37226</v>
      </c>
      <c r="BI67" s="195">
        <f t="shared" si="3"/>
        <v>0</v>
      </c>
      <c r="BJ67" s="195">
        <f t="shared" si="3"/>
        <v>4960</v>
      </c>
      <c r="BK67" s="195">
        <f t="shared" si="3"/>
        <v>0</v>
      </c>
      <c r="BL67" s="195">
        <f t="shared" si="3"/>
        <v>36913</v>
      </c>
      <c r="BM67" s="195">
        <f t="shared" si="3"/>
        <v>0</v>
      </c>
      <c r="BN67" s="195">
        <f t="shared" si="3"/>
        <v>141538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6581</v>
      </c>
      <c r="BT67" s="195">
        <f t="shared" si="4"/>
        <v>20801</v>
      </c>
      <c r="BU67" s="195">
        <f t="shared" si="4"/>
        <v>0</v>
      </c>
      <c r="BV67" s="195">
        <f t="shared" si="4"/>
        <v>25308</v>
      </c>
      <c r="BW67" s="195">
        <f t="shared" si="4"/>
        <v>0</v>
      </c>
      <c r="BX67" s="195">
        <f t="shared" si="4"/>
        <v>0</v>
      </c>
      <c r="BY67" s="195">
        <f t="shared" si="4"/>
        <v>12739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11274</v>
      </c>
      <c r="CD67" s="249" t="s">
        <v>221</v>
      </c>
      <c r="CE67" s="195">
        <f t="shared" si="0"/>
        <v>1687783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9303.24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74.25</v>
      </c>
      <c r="Q68" s="185">
        <v>0</v>
      </c>
      <c r="R68" s="185">
        <v>0</v>
      </c>
      <c r="S68" s="185">
        <v>1006.25</v>
      </c>
      <c r="T68" s="185">
        <v>0</v>
      </c>
      <c r="U68" s="185">
        <v>27522.400000000001</v>
      </c>
      <c r="V68" s="185">
        <v>0</v>
      </c>
      <c r="W68" s="185">
        <v>0</v>
      </c>
      <c r="X68" s="185">
        <v>0</v>
      </c>
      <c r="Y68" s="185">
        <v>40344</v>
      </c>
      <c r="Z68" s="185">
        <v>0</v>
      </c>
      <c r="AA68" s="185">
        <v>0</v>
      </c>
      <c r="AB68" s="185">
        <v>117369.98000000001</v>
      </c>
      <c r="AC68" s="185">
        <v>0</v>
      </c>
      <c r="AD68" s="185">
        <v>0</v>
      </c>
      <c r="AE68" s="185">
        <v>3660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2880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74.25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202234.37</v>
      </c>
      <c r="CF68" s="252"/>
    </row>
    <row r="69" spans="1:84" ht="12.6" customHeight="1" x14ac:dyDescent="0.25">
      <c r="A69" s="171" t="s">
        <v>241</v>
      </c>
      <c r="B69" s="175"/>
      <c r="C69" s="184">
        <v>0</v>
      </c>
      <c r="D69" s="184">
        <v>0</v>
      </c>
      <c r="E69" s="185">
        <v>23303.079999999998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11182.67</v>
      </c>
      <c r="P69" s="185">
        <v>16734.34</v>
      </c>
      <c r="Q69" s="185">
        <v>0</v>
      </c>
      <c r="R69" s="224">
        <v>8736.6899999999987</v>
      </c>
      <c r="S69" s="185">
        <v>6000</v>
      </c>
      <c r="T69" s="184">
        <v>0</v>
      </c>
      <c r="U69" s="185">
        <v>16268.749999999998</v>
      </c>
      <c r="V69" s="185">
        <v>6717.28</v>
      </c>
      <c r="W69" s="184">
        <v>0</v>
      </c>
      <c r="X69" s="185">
        <v>0</v>
      </c>
      <c r="Y69" s="185">
        <v>8303.1999999999989</v>
      </c>
      <c r="Z69" s="185">
        <v>0</v>
      </c>
      <c r="AA69" s="185">
        <v>90</v>
      </c>
      <c r="AB69" s="185">
        <v>11063.909999999998</v>
      </c>
      <c r="AC69" s="185">
        <v>5536.37</v>
      </c>
      <c r="AD69" s="185">
        <v>0</v>
      </c>
      <c r="AE69" s="185">
        <v>17087.3</v>
      </c>
      <c r="AF69" s="185">
        <v>0</v>
      </c>
      <c r="AG69" s="185">
        <v>21740.9</v>
      </c>
      <c r="AH69" s="185">
        <v>0</v>
      </c>
      <c r="AI69" s="185">
        <v>0</v>
      </c>
      <c r="AJ69" s="185">
        <v>7592.19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7690.43</v>
      </c>
      <c r="AZ69" s="185">
        <v>0</v>
      </c>
      <c r="BA69" s="185">
        <v>0</v>
      </c>
      <c r="BB69" s="185">
        <v>241.83</v>
      </c>
      <c r="BC69" s="185">
        <v>0</v>
      </c>
      <c r="BD69" s="185">
        <v>0</v>
      </c>
      <c r="BE69" s="185">
        <v>16984.13</v>
      </c>
      <c r="BF69" s="185">
        <v>1011.1100000000002</v>
      </c>
      <c r="BG69" s="185">
        <v>159.25</v>
      </c>
      <c r="BH69" s="224">
        <v>14276.73</v>
      </c>
      <c r="BI69" s="185">
        <v>0</v>
      </c>
      <c r="BJ69" s="185">
        <v>636.55999999999995</v>
      </c>
      <c r="BK69" s="185">
        <v>0</v>
      </c>
      <c r="BL69" s="185">
        <v>0</v>
      </c>
      <c r="BM69" s="185">
        <v>0</v>
      </c>
      <c r="BN69" s="185">
        <v>217362.63</v>
      </c>
      <c r="BO69" s="185">
        <v>3170.64</v>
      </c>
      <c r="BP69" s="185">
        <v>0</v>
      </c>
      <c r="BQ69" s="185">
        <v>0</v>
      </c>
      <c r="BR69" s="185">
        <v>0</v>
      </c>
      <c r="BS69" s="185">
        <v>0</v>
      </c>
      <c r="BT69" s="185">
        <v>52279.93</v>
      </c>
      <c r="BU69" s="185">
        <v>0</v>
      </c>
      <c r="BV69" s="185">
        <v>0</v>
      </c>
      <c r="BW69" s="185">
        <v>0</v>
      </c>
      <c r="BX69" s="185">
        <v>0</v>
      </c>
      <c r="BY69" s="185">
        <v>12965.89</v>
      </c>
      <c r="BZ69" s="185">
        <v>0</v>
      </c>
      <c r="CA69" s="185">
        <v>5784.5599999999995</v>
      </c>
      <c r="CB69" s="185">
        <v>0</v>
      </c>
      <c r="CC69" s="185">
        <v>16404375.101662109</v>
      </c>
      <c r="CD69" s="188">
        <v>1553774.31</v>
      </c>
      <c r="CE69" s="195">
        <f t="shared" si="0"/>
        <v>18451069.781662107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1373.33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250</v>
      </c>
      <c r="Q70" s="184">
        <v>0</v>
      </c>
      <c r="R70" s="184">
        <v>0</v>
      </c>
      <c r="S70" s="184">
        <v>0</v>
      </c>
      <c r="T70" s="184">
        <v>0</v>
      </c>
      <c r="U70" s="185">
        <v>2738.42</v>
      </c>
      <c r="V70" s="184">
        <v>0</v>
      </c>
      <c r="W70" s="184">
        <v>0</v>
      </c>
      <c r="X70" s="185">
        <v>0</v>
      </c>
      <c r="Y70" s="185">
        <v>7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11619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363715.77</v>
      </c>
      <c r="AZ70" s="185">
        <v>0</v>
      </c>
      <c r="BA70" s="185">
        <v>10908.289999999999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192312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70</v>
      </c>
      <c r="CB70" s="185">
        <v>0</v>
      </c>
      <c r="CC70" s="185">
        <v>-690.46</v>
      </c>
      <c r="CD70" s="188">
        <v>0</v>
      </c>
      <c r="CE70" s="195">
        <f t="shared" si="0"/>
        <v>582303.35000000009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5479145.8099999996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3976.12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1212442.3200000003</v>
      </c>
      <c r="P71" s="195">
        <f t="shared" si="5"/>
        <v>3659557.34</v>
      </c>
      <c r="Q71" s="195">
        <f t="shared" si="5"/>
        <v>215604.95</v>
      </c>
      <c r="R71" s="195">
        <f t="shared" si="5"/>
        <v>1185727.73</v>
      </c>
      <c r="S71" s="195">
        <f t="shared" si="5"/>
        <v>-14075.49000000002</v>
      </c>
      <c r="T71" s="195">
        <f t="shared" si="5"/>
        <v>0</v>
      </c>
      <c r="U71" s="195">
        <f t="shared" si="5"/>
        <v>2296406.7300000004</v>
      </c>
      <c r="V71" s="195">
        <f t="shared" si="5"/>
        <v>648851.62</v>
      </c>
      <c r="W71" s="195">
        <f t="shared" si="5"/>
        <v>0</v>
      </c>
      <c r="X71" s="195">
        <f t="shared" si="5"/>
        <v>0</v>
      </c>
      <c r="Y71" s="195">
        <f t="shared" si="5"/>
        <v>2928079.68</v>
      </c>
      <c r="Z71" s="195">
        <f t="shared" si="5"/>
        <v>0</v>
      </c>
      <c r="AA71" s="195">
        <f t="shared" si="5"/>
        <v>311949.46000000002</v>
      </c>
      <c r="AB71" s="195">
        <f t="shared" si="5"/>
        <v>2807817.79</v>
      </c>
      <c r="AC71" s="195">
        <f t="shared" si="5"/>
        <v>617729</v>
      </c>
      <c r="AD71" s="195">
        <f t="shared" si="5"/>
        <v>0</v>
      </c>
      <c r="AE71" s="195">
        <f t="shared" si="5"/>
        <v>1527832.15</v>
      </c>
      <c r="AF71" s="195">
        <f t="shared" si="5"/>
        <v>0</v>
      </c>
      <c r="AG71" s="195">
        <f t="shared" si="5"/>
        <v>4342110.8000000007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52144.350000000006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447824.25000000012</v>
      </c>
      <c r="AZ71" s="195">
        <f t="shared" si="6"/>
        <v>0</v>
      </c>
      <c r="BA71" s="195">
        <f t="shared" si="6"/>
        <v>129295.18999999999</v>
      </c>
      <c r="BB71" s="195">
        <f t="shared" si="6"/>
        <v>168218.15999999997</v>
      </c>
      <c r="BC71" s="195">
        <f t="shared" si="6"/>
        <v>0</v>
      </c>
      <c r="BD71" s="195">
        <f t="shared" si="6"/>
        <v>12099.550000000001</v>
      </c>
      <c r="BE71" s="195">
        <f t="shared" si="6"/>
        <v>1492742.0899999999</v>
      </c>
      <c r="BF71" s="195">
        <f t="shared" si="6"/>
        <v>539447.16</v>
      </c>
      <c r="BG71" s="195">
        <f t="shared" si="6"/>
        <v>38481.46</v>
      </c>
      <c r="BH71" s="195">
        <f t="shared" si="6"/>
        <v>54338.979999999996</v>
      </c>
      <c r="BI71" s="195">
        <f t="shared" si="6"/>
        <v>0</v>
      </c>
      <c r="BJ71" s="195">
        <f t="shared" si="6"/>
        <v>6108.6900000000005</v>
      </c>
      <c r="BK71" s="195">
        <f t="shared" si="6"/>
        <v>0</v>
      </c>
      <c r="BL71" s="195">
        <f t="shared" si="6"/>
        <v>36913</v>
      </c>
      <c r="BM71" s="195">
        <f t="shared" si="6"/>
        <v>0</v>
      </c>
      <c r="BN71" s="195">
        <f t="shared" si="6"/>
        <v>983500.37999999989</v>
      </c>
      <c r="BO71" s="195">
        <f t="shared" si="6"/>
        <v>3877.1499999999996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8281</v>
      </c>
      <c r="BT71" s="195">
        <f t="shared" si="7"/>
        <v>338687.27</v>
      </c>
      <c r="BU71" s="195">
        <f t="shared" si="7"/>
        <v>0</v>
      </c>
      <c r="BV71" s="195">
        <f t="shared" si="7"/>
        <v>25308</v>
      </c>
      <c r="BW71" s="195">
        <f t="shared" si="7"/>
        <v>211611.13</v>
      </c>
      <c r="BX71" s="195">
        <f t="shared" si="7"/>
        <v>0</v>
      </c>
      <c r="BY71" s="195">
        <f t="shared" si="7"/>
        <v>1100001.78</v>
      </c>
      <c r="BZ71" s="195">
        <f t="shared" si="7"/>
        <v>0</v>
      </c>
      <c r="CA71" s="195">
        <f t="shared" si="7"/>
        <v>200812.75</v>
      </c>
      <c r="CB71" s="195">
        <f t="shared" si="7"/>
        <v>0</v>
      </c>
      <c r="CC71" s="195">
        <f t="shared" si="7"/>
        <v>16556103.411662109</v>
      </c>
      <c r="CD71" s="245">
        <f>CD69-CD70</f>
        <v>1553774.31</v>
      </c>
      <c r="CE71" s="195">
        <f>SUM(CE61:CE69)-CE70</f>
        <v>51182726.071662106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0</v>
      </c>
      <c r="D73" s="184">
        <v>0</v>
      </c>
      <c r="E73" s="185">
        <v>8655166.3100000024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2318777.2800000003</v>
      </c>
      <c r="P73" s="185">
        <v>1660796.03</v>
      </c>
      <c r="Q73" s="185">
        <v>365543.30999999994</v>
      </c>
      <c r="R73" s="185">
        <v>714597.9</v>
      </c>
      <c r="S73" s="185">
        <v>0</v>
      </c>
      <c r="T73" s="185">
        <v>0</v>
      </c>
      <c r="U73" s="185">
        <v>1537356.93</v>
      </c>
      <c r="V73" s="185">
        <v>332665.76</v>
      </c>
      <c r="W73" s="185">
        <v>0</v>
      </c>
      <c r="X73" s="185">
        <v>0</v>
      </c>
      <c r="Y73" s="185">
        <v>1408766.8599999999</v>
      </c>
      <c r="Z73" s="185">
        <v>0</v>
      </c>
      <c r="AA73" s="185">
        <v>9606.77</v>
      </c>
      <c r="AB73" s="185">
        <v>3016663.65</v>
      </c>
      <c r="AC73" s="185">
        <v>1017870.7800000003</v>
      </c>
      <c r="AD73" s="185">
        <v>0</v>
      </c>
      <c r="AE73" s="185">
        <v>580885.24000000011</v>
      </c>
      <c r="AF73" s="185">
        <v>0</v>
      </c>
      <c r="AG73" s="185">
        <v>461297.54000000004</v>
      </c>
      <c r="AH73" s="185">
        <v>0</v>
      </c>
      <c r="AI73" s="185">
        <v>0</v>
      </c>
      <c r="AJ73" s="185">
        <v>3519.65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22083514.009999998</v>
      </c>
      <c r="CF73" s="252"/>
    </row>
    <row r="74" spans="1:84" ht="12.6" customHeight="1" x14ac:dyDescent="0.25">
      <c r="A74" s="171" t="s">
        <v>246</v>
      </c>
      <c r="B74" s="175"/>
      <c r="C74" s="184">
        <v>0</v>
      </c>
      <c r="D74" s="184">
        <v>0</v>
      </c>
      <c r="E74" s="185">
        <v>891454.48000000021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276944.34999999998</v>
      </c>
      <c r="P74" s="185">
        <v>10879128.650000004</v>
      </c>
      <c r="Q74" s="185">
        <v>1169320.99</v>
      </c>
      <c r="R74" s="185">
        <v>4701805.7600000007</v>
      </c>
      <c r="S74" s="185">
        <v>0</v>
      </c>
      <c r="T74" s="185">
        <v>0</v>
      </c>
      <c r="U74" s="185">
        <v>9420643.2999999989</v>
      </c>
      <c r="V74" s="185">
        <v>3072062.1399999997</v>
      </c>
      <c r="W74" s="185">
        <v>0</v>
      </c>
      <c r="X74" s="185">
        <v>0</v>
      </c>
      <c r="Y74" s="185">
        <v>24511734.340000004</v>
      </c>
      <c r="Z74" s="185">
        <v>0</v>
      </c>
      <c r="AA74" s="185">
        <v>1734171.8100000003</v>
      </c>
      <c r="AB74" s="185">
        <v>7429974.620000001</v>
      </c>
      <c r="AC74" s="185">
        <v>1319682.69</v>
      </c>
      <c r="AD74" s="185">
        <v>0</v>
      </c>
      <c r="AE74" s="185">
        <v>3270200.7</v>
      </c>
      <c r="AF74" s="185">
        <v>0</v>
      </c>
      <c r="AG74" s="185">
        <v>15392238.439999999</v>
      </c>
      <c r="AH74" s="185">
        <v>0</v>
      </c>
      <c r="AI74" s="185">
        <v>0</v>
      </c>
      <c r="AJ74" s="185">
        <v>1732769.2700000003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26065.680000000004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85828197.220000014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9546620.7900000028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2595721.6300000004</v>
      </c>
      <c r="P75" s="195">
        <f t="shared" si="9"/>
        <v>12539924.680000003</v>
      </c>
      <c r="Q75" s="195">
        <f t="shared" si="9"/>
        <v>1534864.2999999998</v>
      </c>
      <c r="R75" s="195">
        <f t="shared" si="9"/>
        <v>5416403.6600000011</v>
      </c>
      <c r="S75" s="195">
        <f t="shared" si="9"/>
        <v>0</v>
      </c>
      <c r="T75" s="195">
        <f t="shared" si="9"/>
        <v>0</v>
      </c>
      <c r="U75" s="195">
        <f t="shared" si="9"/>
        <v>10958000.229999999</v>
      </c>
      <c r="V75" s="195">
        <f t="shared" si="9"/>
        <v>3404727.8999999994</v>
      </c>
      <c r="W75" s="195">
        <f t="shared" si="9"/>
        <v>0</v>
      </c>
      <c r="X75" s="195">
        <f t="shared" si="9"/>
        <v>0</v>
      </c>
      <c r="Y75" s="195">
        <f t="shared" si="9"/>
        <v>25920501.200000003</v>
      </c>
      <c r="Z75" s="195">
        <f t="shared" si="9"/>
        <v>0</v>
      </c>
      <c r="AA75" s="195">
        <f t="shared" si="9"/>
        <v>1743778.5800000003</v>
      </c>
      <c r="AB75" s="195">
        <f t="shared" si="9"/>
        <v>10446638.270000001</v>
      </c>
      <c r="AC75" s="195">
        <f t="shared" si="9"/>
        <v>2337553.4700000002</v>
      </c>
      <c r="AD75" s="195">
        <f t="shared" si="9"/>
        <v>0</v>
      </c>
      <c r="AE75" s="195">
        <f t="shared" si="9"/>
        <v>3851085.9400000004</v>
      </c>
      <c r="AF75" s="195">
        <f t="shared" si="9"/>
        <v>0</v>
      </c>
      <c r="AG75" s="195">
        <f t="shared" si="9"/>
        <v>15853535.98</v>
      </c>
      <c r="AH75" s="195">
        <f t="shared" si="9"/>
        <v>0</v>
      </c>
      <c r="AI75" s="195">
        <f t="shared" si="9"/>
        <v>0</v>
      </c>
      <c r="AJ75" s="195">
        <f t="shared" si="9"/>
        <v>1736288.9200000002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26065.680000000004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107911711.23000002</v>
      </c>
      <c r="CF75" s="252"/>
    </row>
    <row r="76" spans="1:84" ht="12.6" customHeight="1" x14ac:dyDescent="0.25">
      <c r="A76" s="171" t="s">
        <v>248</v>
      </c>
      <c r="B76" s="175"/>
      <c r="C76" s="184">
        <v>0</v>
      </c>
      <c r="D76" s="184">
        <v>0</v>
      </c>
      <c r="E76" s="185">
        <v>12448.98</v>
      </c>
      <c r="F76" s="185">
        <v>0</v>
      </c>
      <c r="G76" s="184">
        <v>0</v>
      </c>
      <c r="H76" s="184">
        <v>0</v>
      </c>
      <c r="I76" s="185">
        <v>0</v>
      </c>
      <c r="J76" s="185">
        <v>117.73</v>
      </c>
      <c r="K76" s="185">
        <v>0</v>
      </c>
      <c r="L76" s="185">
        <v>0</v>
      </c>
      <c r="M76" s="185">
        <v>0</v>
      </c>
      <c r="N76" s="185">
        <v>0</v>
      </c>
      <c r="O76" s="185">
        <v>1211.7</v>
      </c>
      <c r="P76" s="185">
        <v>11432.75</v>
      </c>
      <c r="Q76" s="185">
        <v>945.96999999999991</v>
      </c>
      <c r="R76" s="185">
        <v>85.28</v>
      </c>
      <c r="S76" s="185">
        <v>0</v>
      </c>
      <c r="T76" s="185">
        <v>0</v>
      </c>
      <c r="U76" s="185">
        <v>1647.8600000000001</v>
      </c>
      <c r="V76" s="185">
        <v>2664.17</v>
      </c>
      <c r="W76" s="185">
        <v>0</v>
      </c>
      <c r="X76" s="185">
        <v>0</v>
      </c>
      <c r="Y76" s="185">
        <v>4761.9299999999994</v>
      </c>
      <c r="Z76" s="185">
        <v>0</v>
      </c>
      <c r="AA76" s="185">
        <v>805.84999999999991</v>
      </c>
      <c r="AB76" s="185">
        <v>899.75</v>
      </c>
      <c r="AC76" s="185">
        <v>535.9</v>
      </c>
      <c r="AD76" s="185">
        <v>0</v>
      </c>
      <c r="AE76" s="185">
        <v>4233.1000000000004</v>
      </c>
      <c r="AF76" s="185">
        <v>0</v>
      </c>
      <c r="AG76" s="185">
        <v>4582.12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3334.69</v>
      </c>
      <c r="AZ76" s="185">
        <v>0</v>
      </c>
      <c r="BA76" s="185">
        <v>646.27</v>
      </c>
      <c r="BB76" s="185">
        <v>48.06</v>
      </c>
      <c r="BC76" s="185">
        <v>0</v>
      </c>
      <c r="BD76" s="185">
        <v>0</v>
      </c>
      <c r="BE76" s="185">
        <v>8037.2400000000007</v>
      </c>
      <c r="BF76" s="185">
        <v>656.55000000000007</v>
      </c>
      <c r="BG76" s="185">
        <v>0</v>
      </c>
      <c r="BH76" s="185">
        <v>1582.1500000000003</v>
      </c>
      <c r="BI76" s="185">
        <v>0</v>
      </c>
      <c r="BJ76" s="185">
        <v>210.82</v>
      </c>
      <c r="BK76" s="185">
        <v>0</v>
      </c>
      <c r="BL76" s="185">
        <v>1568.88</v>
      </c>
      <c r="BM76" s="185">
        <v>0</v>
      </c>
      <c r="BN76" s="185">
        <v>6015.6000000000013</v>
      </c>
      <c r="BO76" s="185">
        <v>0</v>
      </c>
      <c r="BP76" s="185">
        <v>0</v>
      </c>
      <c r="BQ76" s="185">
        <v>0</v>
      </c>
      <c r="BR76" s="185">
        <v>0</v>
      </c>
      <c r="BS76" s="185">
        <v>279.69</v>
      </c>
      <c r="BT76" s="185">
        <v>884.09</v>
      </c>
      <c r="BU76" s="185">
        <v>0</v>
      </c>
      <c r="BV76" s="185">
        <v>1075.6199999999999</v>
      </c>
      <c r="BW76" s="185">
        <v>0</v>
      </c>
      <c r="BX76" s="185">
        <v>0</v>
      </c>
      <c r="BY76" s="185">
        <v>541.44000000000005</v>
      </c>
      <c r="BZ76" s="185">
        <v>0</v>
      </c>
      <c r="CA76" s="185">
        <v>0</v>
      </c>
      <c r="CB76" s="185">
        <v>0</v>
      </c>
      <c r="CC76" s="185">
        <v>479.16</v>
      </c>
      <c r="CD76" s="249" t="s">
        <v>221</v>
      </c>
      <c r="CE76" s="195">
        <f t="shared" si="8"/>
        <v>71733.350000000006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16424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16424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0</v>
      </c>
      <c r="D78" s="184">
        <v>0</v>
      </c>
      <c r="E78" s="184">
        <v>4518.6611022989991</v>
      </c>
      <c r="F78" s="184">
        <v>0</v>
      </c>
      <c r="G78" s="184">
        <v>0</v>
      </c>
      <c r="H78" s="184">
        <v>0</v>
      </c>
      <c r="I78" s="184">
        <v>0</v>
      </c>
      <c r="J78" s="184">
        <v>42.732976643360445</v>
      </c>
      <c r="K78" s="184">
        <v>0</v>
      </c>
      <c r="L78" s="184">
        <v>0</v>
      </c>
      <c r="M78" s="184">
        <v>0</v>
      </c>
      <c r="N78" s="184">
        <v>0</v>
      </c>
      <c r="O78" s="184">
        <v>439.81608594886478</v>
      </c>
      <c r="P78" s="184">
        <v>4149.7956232003662</v>
      </c>
      <c r="Q78" s="184">
        <v>343.36289743752377</v>
      </c>
      <c r="R78" s="184">
        <v>30.954457216901201</v>
      </c>
      <c r="S78" s="184">
        <v>0</v>
      </c>
      <c r="T78" s="184">
        <v>0</v>
      </c>
      <c r="U78" s="184">
        <v>598.13100222142134</v>
      </c>
      <c r="V78" s="184">
        <v>967.02551927241643</v>
      </c>
      <c r="W78" s="184">
        <v>0</v>
      </c>
      <c r="X78" s="184">
        <v>0</v>
      </c>
      <c r="Y78" s="184">
        <v>1728.458706084408</v>
      </c>
      <c r="Z78" s="184">
        <v>0</v>
      </c>
      <c r="AA78" s="184">
        <v>292.50292387710869</v>
      </c>
      <c r="AB78" s="184">
        <v>326.58622046091529</v>
      </c>
      <c r="AC78" s="184">
        <v>194.51798337872131</v>
      </c>
      <c r="AD78" s="184">
        <v>0</v>
      </c>
      <c r="AE78" s="184">
        <v>1536.5069517455966</v>
      </c>
      <c r="AF78" s="184">
        <v>0</v>
      </c>
      <c r="AG78" s="184">
        <v>1663.192278408857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>
        <v>234.57946840486326</v>
      </c>
      <c r="BB78" s="184">
        <v>17.444549880913133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574.27995410084714</v>
      </c>
      <c r="BI78" s="184">
        <v>0</v>
      </c>
      <c r="BJ78" s="249" t="s">
        <v>221</v>
      </c>
      <c r="BK78" s="184">
        <v>0</v>
      </c>
      <c r="BL78" s="184">
        <v>569.46328375295457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101.52031119834776</v>
      </c>
      <c r="BT78" s="184">
        <v>320.90204128623571</v>
      </c>
      <c r="BU78" s="184">
        <v>0</v>
      </c>
      <c r="BV78" s="184">
        <v>390.42252898268373</v>
      </c>
      <c r="BW78" s="184">
        <v>0</v>
      </c>
      <c r="BX78" s="184">
        <v>0</v>
      </c>
      <c r="BY78" s="184">
        <v>196.52886157972546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19237.385727382029</v>
      </c>
      <c r="CF78" s="195"/>
    </row>
    <row r="79" spans="1:84" ht="12.6" customHeight="1" x14ac:dyDescent="0.25">
      <c r="A79" s="171" t="s">
        <v>251</v>
      </c>
      <c r="B79" s="175"/>
      <c r="C79" s="225">
        <v>0</v>
      </c>
      <c r="D79" s="225">
        <v>0</v>
      </c>
      <c r="E79" s="184">
        <v>280800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280800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0</v>
      </c>
      <c r="D80" s="187">
        <v>0</v>
      </c>
      <c r="E80" s="187">
        <v>21.240000000000002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7.37</v>
      </c>
      <c r="P80" s="187">
        <v>7.29</v>
      </c>
      <c r="Q80" s="187">
        <v>1.58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11.36</v>
      </c>
      <c r="AH80" s="187">
        <v>0</v>
      </c>
      <c r="AI80" s="187">
        <v>0</v>
      </c>
      <c r="AJ80" s="187">
        <v>0.26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49.1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1268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1270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1271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1272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1265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1266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1274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1008</v>
      </c>
      <c r="D111" s="174">
        <v>4928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208</v>
      </c>
      <c r="D114" s="174">
        <v>344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55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5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568</v>
      </c>
      <c r="C138" s="189">
        <v>251</v>
      </c>
      <c r="D138" s="174">
        <v>191</v>
      </c>
      <c r="E138" s="175">
        <f>SUM(B138:D138)</f>
        <v>1010</v>
      </c>
    </row>
    <row r="139" spans="1:6" ht="12.6" customHeight="1" x14ac:dyDescent="0.25">
      <c r="A139" s="173" t="s">
        <v>215</v>
      </c>
      <c r="B139" s="174">
        <v>3491</v>
      </c>
      <c r="C139" s="189">
        <v>980</v>
      </c>
      <c r="D139" s="174">
        <v>461</v>
      </c>
      <c r="E139" s="175">
        <f>SUM(B139:D139)</f>
        <v>4932</v>
      </c>
    </row>
    <row r="140" spans="1:6" ht="12.6" customHeight="1" x14ac:dyDescent="0.25">
      <c r="A140" s="173" t="s">
        <v>298</v>
      </c>
      <c r="B140" s="174">
        <v>37531.501900116469</v>
      </c>
      <c r="C140" s="174">
        <v>19105.737766870345</v>
      </c>
      <c r="D140" s="174">
        <v>22977.760333013204</v>
      </c>
      <c r="E140" s="175">
        <f>SUM(B140:D140)</f>
        <v>79615.000000000029</v>
      </c>
    </row>
    <row r="141" spans="1:6" ht="12.6" customHeight="1" x14ac:dyDescent="0.25">
      <c r="A141" s="173" t="s">
        <v>245</v>
      </c>
      <c r="B141" s="174">
        <v>12856944.169999996</v>
      </c>
      <c r="C141" s="189">
        <v>5847677.290000001</v>
      </c>
      <c r="D141" s="174">
        <v>3378892.5500000003</v>
      </c>
      <c r="E141" s="175">
        <f>SUM(B141:D141)</f>
        <v>22083514.009999998</v>
      </c>
      <c r="F141" s="199"/>
    </row>
    <row r="142" spans="1:6" ht="12.6" customHeight="1" x14ac:dyDescent="0.25">
      <c r="A142" s="173" t="s">
        <v>246</v>
      </c>
      <c r="B142" s="174">
        <v>40460480.400000006</v>
      </c>
      <c r="C142" s="189">
        <v>20596759.77</v>
      </c>
      <c r="D142" s="174">
        <v>24770957.049999997</v>
      </c>
      <c r="E142" s="175">
        <f>SUM(B142:D142)</f>
        <v>85828197.219999999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1201396.1300000004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84999.78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-21231.86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354948.86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14478.529999999999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1634591.4400000002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60396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141838.37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202234.37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/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23781.43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335961.92000000004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359743.35000000003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1194030.96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1194030.96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169015.18</v>
      </c>
      <c r="C195" s="189">
        <v>0</v>
      </c>
      <c r="D195" s="174">
        <v>0</v>
      </c>
      <c r="E195" s="175">
        <f t="shared" ref="E195:E203" si="10">SUM(B195:C195)-D195</f>
        <v>169015.18</v>
      </c>
    </row>
    <row r="196" spans="1:8" ht="12.6" customHeight="1" x14ac:dyDescent="0.25">
      <c r="A196" s="173" t="s">
        <v>333</v>
      </c>
      <c r="B196" s="174">
        <f>3512770.8-26134</f>
        <v>3486636.8</v>
      </c>
      <c r="C196" s="189">
        <v>0</v>
      </c>
      <c r="D196" s="174">
        <v>0</v>
      </c>
      <c r="E196" s="175">
        <f t="shared" si="10"/>
        <v>3486636.8</v>
      </c>
    </row>
    <row r="197" spans="1:8" ht="12.6" customHeight="1" x14ac:dyDescent="0.25">
      <c r="A197" s="173" t="s">
        <v>334</v>
      </c>
      <c r="B197" s="174">
        <v>38077384.170000002</v>
      </c>
      <c r="C197" s="189">
        <v>1959849.8200000003</v>
      </c>
      <c r="D197" s="174">
        <v>95561.31</v>
      </c>
      <c r="E197" s="175">
        <f t="shared" si="10"/>
        <v>39941672.68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1039567</v>
      </c>
      <c r="C199" s="189">
        <v>7209.2</v>
      </c>
      <c r="D199" s="174">
        <v>0</v>
      </c>
      <c r="E199" s="175">
        <f t="shared" si="10"/>
        <v>1046776.2</v>
      </c>
    </row>
    <row r="200" spans="1:8" ht="12.6" customHeight="1" x14ac:dyDescent="0.25">
      <c r="A200" s="173" t="s">
        <v>337</v>
      </c>
      <c r="B200" s="174">
        <v>13192740.989999998</v>
      </c>
      <c r="C200" s="189">
        <v>489144.32000000001</v>
      </c>
      <c r="D200" s="174">
        <v>0</v>
      </c>
      <c r="E200" s="175">
        <f t="shared" si="10"/>
        <v>13681885.309999999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26134</v>
      </c>
      <c r="C202" s="189">
        <v>0</v>
      </c>
      <c r="D202" s="174">
        <v>0</v>
      </c>
      <c r="E202" s="175">
        <f t="shared" si="10"/>
        <v>26134</v>
      </c>
    </row>
    <row r="203" spans="1:8" ht="12.6" customHeight="1" x14ac:dyDescent="0.25">
      <c r="A203" s="173" t="s">
        <v>340</v>
      </c>
      <c r="B203" s="174">
        <v>1441117.7199999988</v>
      </c>
      <c r="C203" s="189">
        <v>-1433944.6700000009</v>
      </c>
      <c r="D203" s="174">
        <v>-77510.62</v>
      </c>
      <c r="E203" s="175">
        <f t="shared" si="10"/>
        <v>84683.669999997946</v>
      </c>
    </row>
    <row r="204" spans="1:8" ht="12.6" customHeight="1" x14ac:dyDescent="0.25">
      <c r="A204" s="173" t="s">
        <v>203</v>
      </c>
      <c r="B204" s="175">
        <f>SUM(B195:B203)</f>
        <v>57432595.859999999</v>
      </c>
      <c r="C204" s="191">
        <f>SUM(C195:C203)</f>
        <v>1022258.6699999995</v>
      </c>
      <c r="D204" s="175">
        <f>SUM(D195:D203)</f>
        <v>18050.690000000002</v>
      </c>
      <c r="E204" s="175">
        <f>SUM(E195:E203)</f>
        <v>58436803.839999996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3448515.59</v>
      </c>
      <c r="C209" s="189">
        <v>28339.22</v>
      </c>
      <c r="D209" s="174">
        <v>0</v>
      </c>
      <c r="E209" s="175">
        <f t="shared" ref="E209:E216" si="11">SUM(B209:C209)-D209</f>
        <v>3476854.81</v>
      </c>
      <c r="H209" s="259"/>
    </row>
    <row r="210" spans="1:8" ht="12.6" customHeight="1" x14ac:dyDescent="0.25">
      <c r="A210" s="173" t="s">
        <v>334</v>
      </c>
      <c r="B210" s="174">
        <v>14367857.199999999</v>
      </c>
      <c r="C210" s="189">
        <v>1048304.950000001</v>
      </c>
      <c r="D210" s="174">
        <v>95561.31</v>
      </c>
      <c r="E210" s="175">
        <f t="shared" si="11"/>
        <v>15320600.84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684972.24</v>
      </c>
      <c r="C212" s="189">
        <v>66056.490000000005</v>
      </c>
      <c r="D212" s="174">
        <v>0</v>
      </c>
      <c r="E212" s="175">
        <f t="shared" si="11"/>
        <v>751028.73</v>
      </c>
      <c r="H212" s="259"/>
    </row>
    <row r="213" spans="1:8" ht="12.6" customHeight="1" x14ac:dyDescent="0.25">
      <c r="A213" s="173" t="s">
        <v>337</v>
      </c>
      <c r="B213" s="174">
        <v>11086745.939999999</v>
      </c>
      <c r="C213" s="189">
        <v>545081.39</v>
      </c>
      <c r="D213" s="174">
        <v>0</v>
      </c>
      <c r="E213" s="175">
        <f t="shared" si="11"/>
        <v>11631827.33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29588090.969999999</v>
      </c>
      <c r="C217" s="191">
        <f>SUM(C208:C216)</f>
        <v>1687782.0500000012</v>
      </c>
      <c r="D217" s="175">
        <f>SUM(D208:D216)</f>
        <v>95561.31</v>
      </c>
      <c r="E217" s="175">
        <f>SUM(E208:E216)</f>
        <v>31180311.710000001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340542.93</v>
      </c>
      <c r="D221" s="172">
        <f>C221</f>
        <v>340542.93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31993580.660000004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16302103.739999998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978086.85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2355706.92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3866603.52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295751.70000000007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55791833.390000015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434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294051.32999999996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1563177.8099999998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1857229.1399999997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57989605.460000016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63506.17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12552031.289999999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6804266.46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17751135.440000001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559178.29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24121584.73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169015.18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3486636.92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39941672.68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1046776.2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13681885.310000001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26133.879999999888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84683.67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58436803.840000011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31180311.710000005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27256492.130000006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93507.45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93507.45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51471584.31000001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820719.34000000008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1509674.21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1969474.21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4299867.76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27867544.079999998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27867544.079999998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27867544.079999998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19304172.469999999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51471584.309999995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51471584.31000001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22083514.010000009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85828197.219999969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107911711.22999997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340542.93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55791833.390000008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1857229.1399999997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57989605.460000008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49922105.769999966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582303.35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582303.35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50504409.119999968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17085963.749999996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1634591.44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4294093.32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4536711.7499999991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540374.56999999995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3332205.8800000004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1687782.0500000003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202234.37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359743.35000000003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1194030.96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16897295.471662112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51765026.911662109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-1260617.7916621417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1658.86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-1258958.9316621416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-1258958.9316621416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MOUNT CARMEL HOSPITAL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1008</v>
      </c>
      <c r="C414" s="194">
        <f>E138</f>
        <v>1010</v>
      </c>
      <c r="D414" s="179"/>
    </row>
    <row r="415" spans="1:5" ht="12.6" customHeight="1" x14ac:dyDescent="0.25">
      <c r="A415" s="179" t="s">
        <v>464</v>
      </c>
      <c r="B415" s="179">
        <f>D111</f>
        <v>4928</v>
      </c>
      <c r="C415" s="179">
        <f>E139</f>
        <v>4932</v>
      </c>
      <c r="D415" s="194">
        <f>SUM(C59:H59)+N59</f>
        <v>4928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208</v>
      </c>
    </row>
    <row r="424" spans="1:7" ht="12.6" customHeight="1" x14ac:dyDescent="0.25">
      <c r="A424" s="179" t="s">
        <v>1244</v>
      </c>
      <c r="B424" s="179">
        <f>D114</f>
        <v>344</v>
      </c>
      <c r="D424" s="179">
        <f>J59</f>
        <v>344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17085963.749999996</v>
      </c>
      <c r="C427" s="179">
        <f t="shared" ref="C427:C434" si="13">CE61</f>
        <v>17085963.750000004</v>
      </c>
      <c r="D427" s="179"/>
    </row>
    <row r="428" spans="1:7" ht="12.6" customHeight="1" x14ac:dyDescent="0.25">
      <c r="A428" s="179" t="s">
        <v>3</v>
      </c>
      <c r="B428" s="179">
        <f t="shared" si="12"/>
        <v>1634591.44</v>
      </c>
      <c r="C428" s="179">
        <f t="shared" si="13"/>
        <v>1634593</v>
      </c>
      <c r="D428" s="179">
        <f>D173</f>
        <v>1634591.4400000002</v>
      </c>
    </row>
    <row r="429" spans="1:7" ht="12.6" customHeight="1" x14ac:dyDescent="0.25">
      <c r="A429" s="179" t="s">
        <v>236</v>
      </c>
      <c r="B429" s="179">
        <f t="shared" si="12"/>
        <v>4294093.32</v>
      </c>
      <c r="C429" s="179">
        <f t="shared" si="13"/>
        <v>4294093.32</v>
      </c>
      <c r="D429" s="179"/>
    </row>
    <row r="430" spans="1:7" ht="12.6" customHeight="1" x14ac:dyDescent="0.25">
      <c r="A430" s="179" t="s">
        <v>237</v>
      </c>
      <c r="B430" s="179">
        <f t="shared" si="12"/>
        <v>4536711.7499999991</v>
      </c>
      <c r="C430" s="179">
        <f t="shared" si="13"/>
        <v>4536711.7500000009</v>
      </c>
      <c r="D430" s="179"/>
    </row>
    <row r="431" spans="1:7" ht="12.6" customHeight="1" x14ac:dyDescent="0.25">
      <c r="A431" s="179" t="s">
        <v>444</v>
      </c>
      <c r="B431" s="179">
        <f t="shared" si="12"/>
        <v>540374.56999999995</v>
      </c>
      <c r="C431" s="179">
        <f t="shared" si="13"/>
        <v>540374.57000000018</v>
      </c>
      <c r="D431" s="179"/>
    </row>
    <row r="432" spans="1:7" ht="12.6" customHeight="1" x14ac:dyDescent="0.25">
      <c r="A432" s="179" t="s">
        <v>445</v>
      </c>
      <c r="B432" s="179">
        <f t="shared" si="12"/>
        <v>3332205.8800000004</v>
      </c>
      <c r="C432" s="179">
        <f t="shared" si="13"/>
        <v>3332205.88</v>
      </c>
      <c r="D432" s="179"/>
    </row>
    <row r="433" spans="1:7" ht="12.6" customHeight="1" x14ac:dyDescent="0.25">
      <c r="A433" s="179" t="s">
        <v>6</v>
      </c>
      <c r="B433" s="179">
        <f t="shared" si="12"/>
        <v>1687782.0500000003</v>
      </c>
      <c r="C433" s="179">
        <f t="shared" si="13"/>
        <v>1687783</v>
      </c>
      <c r="D433" s="179">
        <f>C217</f>
        <v>1687782.0500000012</v>
      </c>
    </row>
    <row r="434" spans="1:7" ht="12.6" customHeight="1" x14ac:dyDescent="0.25">
      <c r="A434" s="179" t="s">
        <v>474</v>
      </c>
      <c r="B434" s="179">
        <f t="shared" si="12"/>
        <v>202234.37</v>
      </c>
      <c r="C434" s="179">
        <f t="shared" si="13"/>
        <v>202234.37</v>
      </c>
      <c r="D434" s="179">
        <f>D177</f>
        <v>202234.37</v>
      </c>
    </row>
    <row r="435" spans="1:7" ht="12.6" customHeight="1" x14ac:dyDescent="0.2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5">
      <c r="A436" s="179" t="s">
        <v>475</v>
      </c>
      <c r="B436" s="179">
        <f t="shared" si="12"/>
        <v>359743.35000000003</v>
      </c>
      <c r="C436" s="179"/>
      <c r="D436" s="179">
        <f>D186</f>
        <v>359743.35000000003</v>
      </c>
    </row>
    <row r="437" spans="1:7" ht="12.6" customHeight="1" x14ac:dyDescent="0.25">
      <c r="A437" s="194" t="s">
        <v>449</v>
      </c>
      <c r="B437" s="194">
        <f t="shared" si="12"/>
        <v>1194030.96</v>
      </c>
      <c r="C437" s="194"/>
      <c r="D437" s="194">
        <f>D190</f>
        <v>1194030.96</v>
      </c>
    </row>
    <row r="438" spans="1:7" ht="12.6" customHeight="1" x14ac:dyDescent="0.25">
      <c r="A438" s="194" t="s">
        <v>476</v>
      </c>
      <c r="B438" s="194">
        <f>C386+C387+C388</f>
        <v>1553774.31</v>
      </c>
      <c r="C438" s="194">
        <f>CD69</f>
        <v>1553774.31</v>
      </c>
      <c r="D438" s="194">
        <f>D181+D186+D190</f>
        <v>1553774.31</v>
      </c>
    </row>
    <row r="439" spans="1:7" ht="12.6" customHeight="1" x14ac:dyDescent="0.25">
      <c r="A439" s="179" t="s">
        <v>451</v>
      </c>
      <c r="B439" s="194">
        <f>C389</f>
        <v>16897295.471662112</v>
      </c>
      <c r="C439" s="194">
        <f>SUM(C69:CC69)</f>
        <v>16897295.471662108</v>
      </c>
      <c r="D439" s="179"/>
    </row>
    <row r="440" spans="1:7" ht="12.6" customHeight="1" x14ac:dyDescent="0.25">
      <c r="A440" s="179" t="s">
        <v>477</v>
      </c>
      <c r="B440" s="194">
        <f>B438+B439</f>
        <v>18451069.78166211</v>
      </c>
      <c r="C440" s="194">
        <f>CE69</f>
        <v>18451069.781662107</v>
      </c>
      <c r="D440" s="179"/>
    </row>
    <row r="441" spans="1:7" ht="12.6" customHeight="1" x14ac:dyDescent="0.25">
      <c r="A441" s="179" t="s">
        <v>478</v>
      </c>
      <c r="B441" s="179">
        <f>D390</f>
        <v>51765026.911662109</v>
      </c>
      <c r="C441" s="179">
        <f>SUM(C427:C437)+C440</f>
        <v>51765029.421662107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340542.93</v>
      </c>
      <c r="C444" s="179">
        <f>C363</f>
        <v>340542.93</v>
      </c>
      <c r="D444" s="179"/>
    </row>
    <row r="445" spans="1:7" ht="12.6" customHeight="1" x14ac:dyDescent="0.25">
      <c r="A445" s="179" t="s">
        <v>343</v>
      </c>
      <c r="B445" s="179">
        <f>D229</f>
        <v>55791833.390000015</v>
      </c>
      <c r="C445" s="179">
        <f>C364</f>
        <v>55791833.390000008</v>
      </c>
      <c r="D445" s="179"/>
    </row>
    <row r="446" spans="1:7" ht="12.6" customHeight="1" x14ac:dyDescent="0.25">
      <c r="A446" s="179" t="s">
        <v>351</v>
      </c>
      <c r="B446" s="179">
        <f>D236</f>
        <v>1857229.1399999997</v>
      </c>
      <c r="C446" s="179">
        <f>C365</f>
        <v>1857229.1399999997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57989605.460000016</v>
      </c>
      <c r="C448" s="179">
        <f>D367</f>
        <v>57989605.460000008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434</v>
      </c>
    </row>
    <row r="454" spans="1:7" ht="12.6" customHeight="1" x14ac:dyDescent="0.25">
      <c r="A454" s="179" t="s">
        <v>168</v>
      </c>
      <c r="B454" s="179">
        <f>C233</f>
        <v>294051.32999999996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1563177.8099999998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582303.35</v>
      </c>
      <c r="C458" s="194">
        <f>CE70</f>
        <v>582303.35000000009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22083514.010000009</v>
      </c>
      <c r="C463" s="194">
        <f>CE73</f>
        <v>22083514.009999998</v>
      </c>
      <c r="D463" s="194">
        <f>E141+E147+E153</f>
        <v>22083514.009999998</v>
      </c>
    </row>
    <row r="464" spans="1:7" ht="12.6" customHeight="1" x14ac:dyDescent="0.25">
      <c r="A464" s="179" t="s">
        <v>246</v>
      </c>
      <c r="B464" s="194">
        <f>C360</f>
        <v>85828197.219999969</v>
      </c>
      <c r="C464" s="194">
        <f>CE74</f>
        <v>85828197.220000014</v>
      </c>
      <c r="D464" s="194">
        <f>E142+E148+E154</f>
        <v>85828197.219999999</v>
      </c>
    </row>
    <row r="465" spans="1:7" ht="12.6" customHeight="1" x14ac:dyDescent="0.25">
      <c r="A465" s="179" t="s">
        <v>247</v>
      </c>
      <c r="B465" s="194">
        <f>D361</f>
        <v>107911711.22999997</v>
      </c>
      <c r="C465" s="194">
        <f>CE75</f>
        <v>107911711.23000002</v>
      </c>
      <c r="D465" s="194">
        <f>D463+D464</f>
        <v>107911711.22999999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169015.18</v>
      </c>
      <c r="C468" s="179">
        <f>E195</f>
        <v>169015.18</v>
      </c>
      <c r="D468" s="179"/>
    </row>
    <row r="469" spans="1:7" ht="12.6" customHeight="1" x14ac:dyDescent="0.25">
      <c r="A469" s="179" t="s">
        <v>333</v>
      </c>
      <c r="B469" s="179">
        <f t="shared" si="14"/>
        <v>3486636.92</v>
      </c>
      <c r="C469" s="179">
        <f>E196</f>
        <v>3486636.8</v>
      </c>
      <c r="D469" s="179"/>
    </row>
    <row r="470" spans="1:7" ht="12.6" customHeight="1" x14ac:dyDescent="0.25">
      <c r="A470" s="179" t="s">
        <v>334</v>
      </c>
      <c r="B470" s="179">
        <f t="shared" si="14"/>
        <v>39941672.68</v>
      </c>
      <c r="C470" s="179">
        <f>E197</f>
        <v>39941672.68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1046776.2</v>
      </c>
      <c r="C472" s="179">
        <f>E199</f>
        <v>1046776.2</v>
      </c>
      <c r="D472" s="179"/>
    </row>
    <row r="473" spans="1:7" ht="12.6" customHeight="1" x14ac:dyDescent="0.25">
      <c r="A473" s="179" t="s">
        <v>495</v>
      </c>
      <c r="B473" s="179">
        <f t="shared" si="14"/>
        <v>13681885.310000001</v>
      </c>
      <c r="C473" s="179">
        <f>SUM(E200:E201)</f>
        <v>13681885.309999999</v>
      </c>
      <c r="D473" s="179"/>
    </row>
    <row r="474" spans="1:7" ht="12.6" customHeight="1" x14ac:dyDescent="0.25">
      <c r="A474" s="179" t="s">
        <v>339</v>
      </c>
      <c r="B474" s="179">
        <f t="shared" si="14"/>
        <v>26133.879999999888</v>
      </c>
      <c r="C474" s="179">
        <f>E202</f>
        <v>26134</v>
      </c>
      <c r="D474" s="179"/>
    </row>
    <row r="475" spans="1:7" ht="12.6" customHeight="1" x14ac:dyDescent="0.25">
      <c r="A475" s="179" t="s">
        <v>340</v>
      </c>
      <c r="B475" s="179">
        <f t="shared" si="14"/>
        <v>84683.67</v>
      </c>
      <c r="C475" s="179">
        <f>E203</f>
        <v>84683.669999997946</v>
      </c>
      <c r="D475" s="179"/>
    </row>
    <row r="476" spans="1:7" ht="12.6" customHeight="1" x14ac:dyDescent="0.25">
      <c r="A476" s="179" t="s">
        <v>203</v>
      </c>
      <c r="B476" s="179">
        <f>D275</f>
        <v>58436803.840000011</v>
      </c>
      <c r="C476" s="179">
        <f>E204</f>
        <v>58436803.839999996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31180311.710000005</v>
      </c>
      <c r="C478" s="179">
        <f>E217</f>
        <v>31180311.710000001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51471584.31000001</v>
      </c>
    </row>
    <row r="482" spans="1:12" ht="12.6" customHeight="1" x14ac:dyDescent="0.25">
      <c r="A482" s="180" t="s">
        <v>499</v>
      </c>
      <c r="C482" s="180">
        <f>D339</f>
        <v>51471584.309999995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MOUNT CARMEL HOSPITAL   H-0     FYE 12/31/2018</v>
      </c>
      <c r="B493" s="261" t="str">
        <f>RIGHT('Prior Year'!C82,4)</f>
        <v>2018</v>
      </c>
      <c r="C493" s="261" t="str">
        <f>RIGHT(C82,4)</f>
        <v>2018</v>
      </c>
      <c r="D493" s="261" t="str">
        <f>RIGHT('Prior Year'!C82,4)</f>
        <v>2018</v>
      </c>
      <c r="E493" s="261" t="str">
        <f>RIGHT(C82,4)</f>
        <v>2018</v>
      </c>
      <c r="F493" s="261" t="str">
        <f>RIGHT('Prior Year'!C82,4)</f>
        <v>2018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5479145.8099999996</v>
      </c>
      <c r="C498" s="240">
        <f>E71</f>
        <v>5479145.8099999996</v>
      </c>
      <c r="D498" s="240">
        <f>'Prior Year'!E59</f>
        <v>4928</v>
      </c>
      <c r="E498" s="180">
        <f>E59</f>
        <v>4928</v>
      </c>
      <c r="F498" s="263">
        <f t="shared" si="15"/>
        <v>1111.8396530032467</v>
      </c>
      <c r="G498" s="263">
        <f t="shared" si="15"/>
        <v>1111.8396530032467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3976.12</v>
      </c>
      <c r="C503" s="240">
        <f>J71</f>
        <v>3976.12</v>
      </c>
      <c r="D503" s="240">
        <f>'Prior Year'!J59</f>
        <v>344</v>
      </c>
      <c r="E503" s="180">
        <f>J59</f>
        <v>344</v>
      </c>
      <c r="F503" s="263">
        <f t="shared" si="15"/>
        <v>11.558488372093024</v>
      </c>
      <c r="G503" s="263">
        <f t="shared" si="15"/>
        <v>11.558488372093024</v>
      </c>
      <c r="H503" s="265" t="str">
        <f t="shared" si="16"/>
        <v/>
      </c>
      <c r="I503" s="267" t="s">
        <v>1276</v>
      </c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1212442.3200000003</v>
      </c>
      <c r="C508" s="240">
        <f>O71</f>
        <v>1212442.3200000003</v>
      </c>
      <c r="D508" s="240">
        <f>'Prior Year'!O59</f>
        <v>208</v>
      </c>
      <c r="E508" s="180">
        <f>O59</f>
        <v>208</v>
      </c>
      <c r="F508" s="263">
        <f t="shared" si="15"/>
        <v>5829.049615384617</v>
      </c>
      <c r="G508" s="263">
        <f t="shared" si="15"/>
        <v>5829.049615384617</v>
      </c>
      <c r="H508" s="265" t="str">
        <f t="shared" si="16"/>
        <v/>
      </c>
      <c r="I508" s="267" t="s">
        <v>1276</v>
      </c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3659557.34</v>
      </c>
      <c r="C509" s="240">
        <f>P71</f>
        <v>3659557.34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215604.95</v>
      </c>
      <c r="C510" s="240">
        <f>Q71</f>
        <v>215604.95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1185727.73</v>
      </c>
      <c r="C511" s="240">
        <f>R71</f>
        <v>1185727.73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-14075.49000000002</v>
      </c>
      <c r="C512" s="240">
        <f>S71</f>
        <v>-14075.49000000002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2296406.7300000004</v>
      </c>
      <c r="C514" s="240">
        <f>U71</f>
        <v>2296406.7300000004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648851.62</v>
      </c>
      <c r="C515" s="240">
        <f>V71</f>
        <v>648851.62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2928079.68</v>
      </c>
      <c r="C518" s="240">
        <f>Y71</f>
        <v>2928079.68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311949.46000000002</v>
      </c>
      <c r="C520" s="240">
        <f>AA71</f>
        <v>311949.46000000002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2807817.79</v>
      </c>
      <c r="C521" s="240">
        <f>AB71</f>
        <v>2807817.79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617729</v>
      </c>
      <c r="C522" s="240">
        <f>AC71</f>
        <v>617729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1527832.15</v>
      </c>
      <c r="C524" s="240">
        <f>AE71</f>
        <v>1527832.15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4342110.8000000007</v>
      </c>
      <c r="C526" s="240">
        <f>AG71</f>
        <v>4342110.8000000007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52144.350000000006</v>
      </c>
      <c r="C529" s="240">
        <f>AJ71</f>
        <v>52144.350000000006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447824.25000000012</v>
      </c>
      <c r="C544" s="240">
        <f>AY71</f>
        <v>447824.25000000012</v>
      </c>
      <c r="D544" s="240">
        <f>'Prior Year'!AY59</f>
        <v>16424</v>
      </c>
      <c r="E544" s="180">
        <f>AY59</f>
        <v>16424</v>
      </c>
      <c r="F544" s="263">
        <f t="shared" ref="F544:G550" si="19">IF(B544=0,"",IF(D544=0,"",B544/D544))</f>
        <v>27.266454578665375</v>
      </c>
      <c r="G544" s="263">
        <f t="shared" si="19"/>
        <v>27.266454578665375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129295.18999999999</v>
      </c>
      <c r="C546" s="240">
        <f>BA71</f>
        <v>129295.18999999999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168218.15999999997</v>
      </c>
      <c r="C547" s="240">
        <f>BB71</f>
        <v>168218.15999999997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12099.550000000001</v>
      </c>
      <c r="C549" s="240">
        <f>BD71</f>
        <v>12099.550000000001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1492742.0899999999</v>
      </c>
      <c r="C550" s="240">
        <f>BE71</f>
        <v>1492742.0899999999</v>
      </c>
      <c r="D550" s="240">
        <f>'Prior Year'!BE59</f>
        <v>71733.350000000006</v>
      </c>
      <c r="E550" s="180">
        <f>BE59</f>
        <v>71733.350000000006</v>
      </c>
      <c r="F550" s="263">
        <f t="shared" si="19"/>
        <v>20.809596791450556</v>
      </c>
      <c r="G550" s="263">
        <f t="shared" si="19"/>
        <v>20.809596791450556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539447.16</v>
      </c>
      <c r="C551" s="240">
        <f>BF71</f>
        <v>539447.16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38481.46</v>
      </c>
      <c r="C552" s="240">
        <f>BG71</f>
        <v>38481.46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54338.979999999996</v>
      </c>
      <c r="C553" s="240">
        <f>BH71</f>
        <v>54338.979999999996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6108.6900000000005</v>
      </c>
      <c r="C555" s="240">
        <f>BJ71</f>
        <v>6108.6900000000005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36913</v>
      </c>
      <c r="C557" s="240">
        <f>BL71</f>
        <v>36913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983500.37999999989</v>
      </c>
      <c r="C559" s="240">
        <f>BN71</f>
        <v>983500.37999999989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3877.1499999999996</v>
      </c>
      <c r="C560" s="240">
        <f>BO71</f>
        <v>3877.1499999999996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8281</v>
      </c>
      <c r="C564" s="240">
        <f>BS71</f>
        <v>8281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338687.27</v>
      </c>
      <c r="C565" s="240">
        <f>BT71</f>
        <v>338687.27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25308</v>
      </c>
      <c r="C567" s="240">
        <f>BV71</f>
        <v>25308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211611.13</v>
      </c>
      <c r="C568" s="240">
        <f>BW71</f>
        <v>211611.13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1100001.78</v>
      </c>
      <c r="C570" s="240">
        <f>BY71</f>
        <v>1100001.78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200812.75</v>
      </c>
      <c r="C572" s="240">
        <f>CA71</f>
        <v>200812.75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16556103.411662109</v>
      </c>
      <c r="C574" s="240">
        <f>CC71</f>
        <v>16556103.411662109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1553774.31</v>
      </c>
      <c r="C575" s="240">
        <f>CD71</f>
        <v>1553774.31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63696.110000000008</v>
      </c>
      <c r="E612" s="180">
        <f>SUM(C624:D647)+SUM(C668:D713)</f>
        <v>33277811.454255246</v>
      </c>
      <c r="F612" s="180">
        <f>CE64-(AX64+BD64+BE64+BG64+BJ64+BN64+BP64+BQ64+CB64+CC64+CD64)</f>
        <v>4474356.4200000009</v>
      </c>
      <c r="G612" s="180">
        <f>CE77-(AX77+AY77+BD77+BE77+BG77+BJ77+BN77+BP77+BQ77+CB77+CC77+CD77)</f>
        <v>16424</v>
      </c>
      <c r="H612" s="197">
        <f>CE60-(AX60+AY60+AZ60+BD60+BE60+BG60+BJ60+BN60+BO60+BP60+BQ60+BR60+CB60+CC60+CD60)</f>
        <v>187.16999999999996</v>
      </c>
      <c r="I612" s="180">
        <f>CE78-(AX78+AY78+AZ78+BD78+BE78+BF78+BG78+BJ78+BN78+BO78+BP78+BQ78+BR78+CB78+CC78+CD78)</f>
        <v>19237.385727382029</v>
      </c>
      <c r="J612" s="180">
        <f>CE79-(AX79+AY79+AZ79+BA79+BD79+BE79+BF79+BG79+BJ79+BN79+BO79+BP79+BQ79+BR79+CB79+CC79+CD79)</f>
        <v>280800</v>
      </c>
      <c r="K612" s="180">
        <f>CE75-(AW75+AX75+AY75+AZ75+BA75+BB75+BC75+BD75+BE75+BF75+BG75+BH75+BI75+BJ75+BK75+BL75+BM75+BN75+BO75+BP75+BQ75+BR75+BS75+BT75+BU75+BV75+BW75+BX75+CB75+CC75+CD75)</f>
        <v>107911711.23000002</v>
      </c>
      <c r="L612" s="197">
        <f>CE80-(AW80+AX80+AY80+AZ80+BA80+BB80+BC80+BD80+BE80+BF80+BG80+BH80+BI80+BJ80+BK80+BL80+BM80+BN80+BO80+BP80+BQ80+BR80+BS80+BT80+BU80+BV80+BW80+BX80+BY80+BZ80+CA80+CB80+CC80+CD80)</f>
        <v>49.1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1492742.0899999999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1553774.31</v>
      </c>
      <c r="D615" s="266">
        <f>SUM(C614:C615)</f>
        <v>3046516.4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6108.6900000000005</v>
      </c>
      <c r="D617" s="180">
        <f>(D615/D612)*BJ76</f>
        <v>10083.29374349548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38481.46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983500.37999999989</v>
      </c>
      <c r="D619" s="180">
        <f>(D615/D612)*BN76</f>
        <v>287719.67480965477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16556103.411662109</v>
      </c>
      <c r="D620" s="180">
        <f>(D615/D612)*CC76</f>
        <v>22917.707191600864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17904914.61740686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12099.550000000001</v>
      </c>
      <c r="D624" s="180">
        <f>(D615/D612)*BD76</f>
        <v>0</v>
      </c>
      <c r="E624" s="180">
        <f>(E623/E612)*SUM(C624:D624)</f>
        <v>6510.0858557615029</v>
      </c>
      <c r="F624" s="180">
        <f>SUM(C624:E624)</f>
        <v>18609.635855761502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447824.25000000012</v>
      </c>
      <c r="D625" s="180">
        <f>(D615/D612)*AY76</f>
        <v>159494.63434919334</v>
      </c>
      <c r="E625" s="180">
        <f>(E623/E612)*SUM(C625:D625)</f>
        <v>326764.05973267928</v>
      </c>
      <c r="F625" s="180">
        <f>(F624/F612)*AY64</f>
        <v>1160.1707445590487</v>
      </c>
      <c r="G625" s="180">
        <f>SUM(C625:F625)</f>
        <v>935243.11482643173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3877.1499999999996</v>
      </c>
      <c r="D627" s="180">
        <f>(D615/D612)*BO76</f>
        <v>0</v>
      </c>
      <c r="E627" s="180">
        <f>(E623/E612)*SUM(C627:D627)</f>
        <v>2086.0758768438254</v>
      </c>
      <c r="F627" s="180">
        <f>(F624/F612)*BO64</f>
        <v>2.9384994386419612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5966.1643762824669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539447.16</v>
      </c>
      <c r="D629" s="180">
        <f>(D615/D612)*BF76</f>
        <v>31402.080008025605</v>
      </c>
      <c r="E629" s="180">
        <f>(E623/E612)*SUM(C629:D629)</f>
        <v>307141.79974862299</v>
      </c>
      <c r="F629" s="180">
        <f>(F624/F612)*BF64</f>
        <v>111.47614848229129</v>
      </c>
      <c r="G629" s="180">
        <f>(G625/G612)*BF77</f>
        <v>0</v>
      </c>
      <c r="H629" s="180">
        <f>(H628/H612)*BF60</f>
        <v>422.67104573118297</v>
      </c>
      <c r="I629" s="180">
        <f>SUM(C629:H629)</f>
        <v>878525.18695086217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129295.18999999999</v>
      </c>
      <c r="D630" s="180">
        <f>(D615/D612)*BA76</f>
        <v>30910.398669997267</v>
      </c>
      <c r="E630" s="180">
        <f>(E623/E612)*SUM(C630:D630)</f>
        <v>86197.597168034714</v>
      </c>
      <c r="F630" s="180">
        <f>(F624/F612)*BA64</f>
        <v>115.62871139652395</v>
      </c>
      <c r="G630" s="180">
        <f>(G625/G612)*BA77</f>
        <v>0</v>
      </c>
      <c r="H630" s="180">
        <f>(H628/H612)*BA60</f>
        <v>87.658022304732526</v>
      </c>
      <c r="I630" s="180">
        <f>(I629/I612)*BA78</f>
        <v>10712.680727812274</v>
      </c>
      <c r="J630" s="180">
        <f>SUM(C630:I630)</f>
        <v>257319.15329954555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168218.15999999997</v>
      </c>
      <c r="D632" s="180">
        <f>(D615/D612)*BB76</f>
        <v>2298.6580842063977</v>
      </c>
      <c r="E632" s="180">
        <f>(E623/E612)*SUM(C632:D632)</f>
        <v>91745.488516469544</v>
      </c>
      <c r="F632" s="180">
        <f>(F624/F612)*BB64</f>
        <v>27.72431859151089</v>
      </c>
      <c r="G632" s="180">
        <f>(G625/G612)*BB77</f>
        <v>0</v>
      </c>
      <c r="H632" s="180">
        <f>(H628/H612)*BB60</f>
        <v>47.813466711672298</v>
      </c>
      <c r="I632" s="180">
        <f>(I629/I612)*BB78</f>
        <v>796.65068126117262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54338.979999999996</v>
      </c>
      <c r="D636" s="180">
        <f>(D615/D612)*BH76</f>
        <v>75672.532000148829</v>
      </c>
      <c r="E636" s="180">
        <f>(E623/E612)*SUM(C636:D636)</f>
        <v>69951.866421340936</v>
      </c>
      <c r="F636" s="180">
        <f>(F624/F612)*BH64</f>
        <v>2.106747421346213</v>
      </c>
      <c r="G636" s="180">
        <f>(G625/G612)*BH77</f>
        <v>0</v>
      </c>
      <c r="H636" s="180">
        <f>(H628/H612)*BH60</f>
        <v>0</v>
      </c>
      <c r="I636" s="180">
        <f>(I629/I612)*BH78</f>
        <v>26225.985754418733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36913</v>
      </c>
      <c r="D637" s="180">
        <f>(D615/D612)*BL76</f>
        <v>75037.84217956166</v>
      </c>
      <c r="E637" s="180">
        <f>(E623/E612)*SUM(C637:D637)</f>
        <v>60234.437992632171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26006.01999203139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8281</v>
      </c>
      <c r="D639" s="180">
        <f>(D615/D612)*BS76</f>
        <v>13377.271734741726</v>
      </c>
      <c r="E639" s="180">
        <f>(E623/E612)*SUM(C639:D639)</f>
        <v>11653.095237474225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4636.1887024955749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338687.27</v>
      </c>
      <c r="D640" s="180">
        <f>(D615/D612)*BT76</f>
        <v>42285.07335967612</v>
      </c>
      <c r="E640" s="180">
        <f>(E623/E612)*SUM(C640:D640)</f>
        <v>204979.74420058119</v>
      </c>
      <c r="F640" s="180">
        <f>(F624/F612)*BT64</f>
        <v>9.6612251645953382</v>
      </c>
      <c r="G640" s="180">
        <f>(G625/G612)*BT77</f>
        <v>0</v>
      </c>
      <c r="H640" s="180">
        <f>(H628/H612)*BT60</f>
        <v>100.08952364976733</v>
      </c>
      <c r="I640" s="180">
        <f>(I629/I612)*BT78</f>
        <v>14654.825235043487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25308</v>
      </c>
      <c r="D642" s="180">
        <f>(D615/D612)*BV76</f>
        <v>51445.747160509469</v>
      </c>
      <c r="E642" s="180">
        <f>(E623/E612)*SUM(C642:D642)</f>
        <v>41296.865070711494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17829.658880111157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211611.13</v>
      </c>
      <c r="D643" s="180">
        <f>(D615/D612)*BW76</f>
        <v>0</v>
      </c>
      <c r="E643" s="180">
        <f>(E623/E612)*SUM(C643:D643)</f>
        <v>113856.02144994719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1787528.9079349013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1100001.78</v>
      </c>
      <c r="D645" s="180">
        <f>(D615/D612)*BY76</f>
        <v>25896.492574130505</v>
      </c>
      <c r="E645" s="180">
        <f>(E623/E612)*SUM(C645:D645)</f>
        <v>605782.39846202172</v>
      </c>
      <c r="F645" s="180">
        <f>(F624/F612)*BY64</f>
        <v>8.4843031307210612</v>
      </c>
      <c r="G645" s="180">
        <f>(G625/G612)*BY77</f>
        <v>0</v>
      </c>
      <c r="H645" s="180">
        <f>(H628/H612)*BY60</f>
        <v>195.71645707311191</v>
      </c>
      <c r="I645" s="180">
        <f>(I629/I612)*BY78</f>
        <v>8975.0009334592014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200812.75</v>
      </c>
      <c r="D647" s="180">
        <f>(D615/D612)*CA76</f>
        <v>0</v>
      </c>
      <c r="E647" s="180">
        <f>(E623/E612)*SUM(C647:D647)</f>
        <v>108046.02182986728</v>
      </c>
      <c r="F647" s="180">
        <f>(F624/F612)*CA64</f>
        <v>22.91851549407755</v>
      </c>
      <c r="G647" s="180">
        <f>(G625/G612)*CA77</f>
        <v>0</v>
      </c>
      <c r="H647" s="180">
        <f>(H628/H612)*CA60</f>
        <v>4.4625902264227477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2049746.0256654031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23907425.71166211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5479145.8099999996</v>
      </c>
      <c r="D670" s="180">
        <f>(D615/D612)*E76</f>
        <v>595421.31745992007</v>
      </c>
      <c r="E670" s="180">
        <f>(E623/E612)*SUM(C670:D670)</f>
        <v>3268382.1742420672</v>
      </c>
      <c r="F670" s="180">
        <f>(F624/F612)*E64</f>
        <v>754.83346402911002</v>
      </c>
      <c r="G670" s="180">
        <f>(G625/G612)*E77</f>
        <v>935243.11482643173</v>
      </c>
      <c r="H670" s="180">
        <f>(H628/H612)*E60</f>
        <v>1160.2734588699143</v>
      </c>
      <c r="I670" s="180">
        <f>(I629/I612)*E78</f>
        <v>206356.39612997731</v>
      </c>
      <c r="J670" s="180">
        <f>(J630/J612)*E79</f>
        <v>257319.15329954555</v>
      </c>
      <c r="K670" s="180">
        <f>(K644/K612)*E75</f>
        <v>158137.24424076418</v>
      </c>
      <c r="L670" s="180">
        <f>(L647/L612)*E80</f>
        <v>886692.5781086185</v>
      </c>
      <c r="M670" s="180">
        <f t="shared" si="20"/>
        <v>6309467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3976.12</v>
      </c>
      <c r="D675" s="180">
        <f>(D615/D612)*J76</f>
        <v>5630.8992145988186</v>
      </c>
      <c r="E675" s="180">
        <f>(E623/E612)*SUM(C675:D675)</f>
        <v>5168.995533304028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1951.5123742171836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12751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1212442.3200000003</v>
      </c>
      <c r="D680" s="180">
        <f>(D615/D612)*O76</f>
        <v>57954.307129273664</v>
      </c>
      <c r="E680" s="180">
        <f>(E623/E612)*SUM(C680:D680)</f>
        <v>683528.81830162322</v>
      </c>
      <c r="F680" s="180">
        <f>(F624/F612)*O64</f>
        <v>258.16230052823516</v>
      </c>
      <c r="G680" s="180">
        <f>(G625/G612)*O77</f>
        <v>0</v>
      </c>
      <c r="H680" s="180">
        <f>(H628/H612)*O60</f>
        <v>283.05572293309996</v>
      </c>
      <c r="I680" s="180">
        <f>(I629/I612)*O78</f>
        <v>20085.343955142795</v>
      </c>
      <c r="J680" s="180">
        <f>(J630/J612)*O79</f>
        <v>0</v>
      </c>
      <c r="K680" s="180">
        <f>(K644/K612)*O75</f>
        <v>42997.441127474012</v>
      </c>
      <c r="L680" s="180">
        <f>(L647/L612)*O80</f>
        <v>307670.63562431815</v>
      </c>
      <c r="M680" s="180">
        <f t="shared" si="20"/>
        <v>1112778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3659557.34</v>
      </c>
      <c r="D681" s="180">
        <f>(D615/D612)*P76</f>
        <v>546816.13009177474</v>
      </c>
      <c r="E681" s="180">
        <f>(E623/E612)*SUM(C681:D681)</f>
        <v>2263212.4691988458</v>
      </c>
      <c r="F681" s="180">
        <f>(F624/F612)*P64</f>
        <v>5282.5199901782426</v>
      </c>
      <c r="G681" s="180">
        <f>(G625/G612)*P77</f>
        <v>0</v>
      </c>
      <c r="H681" s="180">
        <f>(H628/H612)*P60</f>
        <v>606.91227079349358</v>
      </c>
      <c r="I681" s="180">
        <f>(I629/I612)*P78</f>
        <v>189511.19592569018</v>
      </c>
      <c r="J681" s="180">
        <f>(J630/J612)*P79</f>
        <v>0</v>
      </c>
      <c r="K681" s="180">
        <f>(K644/K612)*P75</f>
        <v>207720.53017536341</v>
      </c>
      <c r="L681" s="180">
        <f>(L647/L612)*P80</f>
        <v>304330.92723219527</v>
      </c>
      <c r="M681" s="180">
        <f t="shared" si="20"/>
        <v>3517481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215604.95</v>
      </c>
      <c r="D682" s="180">
        <f>(D615/D612)*Q76</f>
        <v>45244.727172632665</v>
      </c>
      <c r="E682" s="180">
        <f>(E623/E612)*SUM(C682:D682)</f>
        <v>140348.5083198557</v>
      </c>
      <c r="F682" s="180">
        <f>(F624/F612)*Q64</f>
        <v>0</v>
      </c>
      <c r="G682" s="180">
        <f>(G625/G612)*Q77</f>
        <v>0</v>
      </c>
      <c r="H682" s="180">
        <f>(H628/H612)*Q60</f>
        <v>54.50735205130642</v>
      </c>
      <c r="I682" s="180">
        <f>(I629/I612)*Q78</f>
        <v>15680.558571631946</v>
      </c>
      <c r="J682" s="180">
        <f>(J630/J612)*Q79</f>
        <v>0</v>
      </c>
      <c r="K682" s="180">
        <f>(K644/K612)*Q75</f>
        <v>25424.620504438142</v>
      </c>
      <c r="L682" s="180">
        <f>(L647/L612)*Q80</f>
        <v>65959.240744426424</v>
      </c>
      <c r="M682" s="180">
        <f t="shared" si="20"/>
        <v>292712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1185727.73</v>
      </c>
      <c r="D683" s="180">
        <f>(D615/D612)*R76</f>
        <v>4078.8506329821389</v>
      </c>
      <c r="E683" s="180">
        <f>(E623/E612)*SUM(C683:D683)</f>
        <v>640167.8567939084</v>
      </c>
      <c r="F683" s="180">
        <f>(F624/F612)*R64</f>
        <v>273.06733161525341</v>
      </c>
      <c r="G683" s="180">
        <f>(G625/G612)*R77</f>
        <v>0</v>
      </c>
      <c r="H683" s="180">
        <f>(H628/H612)*R60</f>
        <v>127.50257789779276</v>
      </c>
      <c r="I683" s="180">
        <f>(I629/I612)*R78</f>
        <v>1413.6156907605657</v>
      </c>
      <c r="J683" s="180">
        <f>(J630/J612)*R79</f>
        <v>0</v>
      </c>
      <c r="K683" s="180">
        <f>(K644/K612)*R75</f>
        <v>89721.291683147399</v>
      </c>
      <c r="L683" s="180">
        <f>(L647/L612)*R80</f>
        <v>0</v>
      </c>
      <c r="M683" s="180">
        <f t="shared" si="20"/>
        <v>735782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-14075.49000000002</v>
      </c>
      <c r="D684" s="180">
        <f>(D615/D612)*S76</f>
        <v>0</v>
      </c>
      <c r="E684" s="180">
        <f>(E623/E612)*SUM(C684:D684)</f>
        <v>-7573.2277945801789</v>
      </c>
      <c r="F684" s="180">
        <f>(F624/F612)*S64</f>
        <v>-287.27291407366573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-7861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2296406.7300000004</v>
      </c>
      <c r="D686" s="180">
        <f>(D615/D612)*U76</f>
        <v>78815.370591767685</v>
      </c>
      <c r="E686" s="180">
        <f>(E623/E612)*SUM(C686:D686)</f>
        <v>1277973.1313441072</v>
      </c>
      <c r="F686" s="180">
        <f>(F624/F612)*U64</f>
        <v>2778.4301396006526</v>
      </c>
      <c r="G686" s="180">
        <f>(G625/G612)*U77</f>
        <v>0</v>
      </c>
      <c r="H686" s="180">
        <f>(H628/H612)*U60</f>
        <v>617.74998991480606</v>
      </c>
      <c r="I686" s="180">
        <f>(I629/I612)*U78</f>
        <v>27315.205818207149</v>
      </c>
      <c r="J686" s="180">
        <f>(J630/J612)*U79</f>
        <v>0</v>
      </c>
      <c r="K686" s="180">
        <f>(K644/K612)*U75</f>
        <v>181516.37075362029</v>
      </c>
      <c r="L686" s="180">
        <f>(L647/L612)*U80</f>
        <v>0</v>
      </c>
      <c r="M686" s="180">
        <f t="shared" si="20"/>
        <v>1569016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648851.62</v>
      </c>
      <c r="D687" s="180">
        <f>(D615/D612)*V76</f>
        <v>127424.38427382769</v>
      </c>
      <c r="E687" s="180">
        <f>(E623/E612)*SUM(C687:D687)</f>
        <v>417670.3625829143</v>
      </c>
      <c r="F687" s="180">
        <f>(F624/F612)*V64</f>
        <v>81.496225560248192</v>
      </c>
      <c r="G687" s="180">
        <f>(G625/G612)*V77</f>
        <v>0</v>
      </c>
      <c r="H687" s="180">
        <f>(H628/H612)*V60</f>
        <v>143.75915657976134</v>
      </c>
      <c r="I687" s="180">
        <f>(I629/I612)*V78</f>
        <v>44161.732116012856</v>
      </c>
      <c r="J687" s="180">
        <f>(J630/J612)*V79</f>
        <v>0</v>
      </c>
      <c r="K687" s="180">
        <f>(K644/K612)*V75</f>
        <v>56398.415663438529</v>
      </c>
      <c r="L687" s="180">
        <f>(L647/L612)*V80</f>
        <v>0</v>
      </c>
      <c r="M687" s="180">
        <f t="shared" si="20"/>
        <v>645880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2928079.68</v>
      </c>
      <c r="D690" s="180">
        <f>(D615/D612)*Y76</f>
        <v>227757.98774292489</v>
      </c>
      <c r="E690" s="180">
        <f>(E623/E612)*SUM(C690:D690)</f>
        <v>1697978.368108945</v>
      </c>
      <c r="F690" s="180">
        <f>(F624/F612)*Y64</f>
        <v>439.49093657207499</v>
      </c>
      <c r="G690" s="180">
        <f>(G625/G612)*Y77</f>
        <v>0</v>
      </c>
      <c r="H690" s="180">
        <f>(H628/H612)*Y60</f>
        <v>535.1920707259851</v>
      </c>
      <c r="I690" s="180">
        <f>(I629/I612)*Y78</f>
        <v>78934.556359093098</v>
      </c>
      <c r="J690" s="180">
        <f>(J630/J612)*Y79</f>
        <v>0</v>
      </c>
      <c r="K690" s="180">
        <f>(K644/K612)*Y75</f>
        <v>429366.2353700152</v>
      </c>
      <c r="L690" s="180">
        <f>(L647/L612)*Y80</f>
        <v>0</v>
      </c>
      <c r="M690" s="180">
        <f t="shared" si="20"/>
        <v>2435012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311949.46000000002</v>
      </c>
      <c r="D692" s="180">
        <f>(D615/D612)*AA76</f>
        <v>38542.938351180303</v>
      </c>
      <c r="E692" s="180">
        <f>(E623/E612)*SUM(C692:D692)</f>
        <v>188580.2038140216</v>
      </c>
      <c r="F692" s="180">
        <f>(F624/F612)*AA64</f>
        <v>213.07475305601511</v>
      </c>
      <c r="G692" s="180">
        <f>(G625/G612)*AA77</f>
        <v>0</v>
      </c>
      <c r="H692" s="180">
        <f>(H628/H612)*AA60</f>
        <v>43.66963292999403</v>
      </c>
      <c r="I692" s="180">
        <f>(I629/I612)*AA78</f>
        <v>13357.905773914184</v>
      </c>
      <c r="J692" s="180">
        <f>(J630/J612)*AA79</f>
        <v>0</v>
      </c>
      <c r="K692" s="180">
        <f>(K644/K612)*AA75</f>
        <v>28885.230205867738</v>
      </c>
      <c r="L692" s="180">
        <f>(L647/L612)*AA80</f>
        <v>0</v>
      </c>
      <c r="M692" s="180">
        <f t="shared" si="20"/>
        <v>269623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2807817.79</v>
      </c>
      <c r="D693" s="180">
        <f>(D615/D612)*AB76</f>
        <v>43034.07430846247</v>
      </c>
      <c r="E693" s="180">
        <f>(E623/E612)*SUM(C693:D693)</f>
        <v>1533882.6980099122</v>
      </c>
      <c r="F693" s="180">
        <f>(F624/F612)*AB64</f>
        <v>6315.404643244774</v>
      </c>
      <c r="G693" s="180">
        <f>(G625/G612)*AB77</f>
        <v>0</v>
      </c>
      <c r="H693" s="180">
        <f>(H628/H612)*AB60</f>
        <v>275.08681181448793</v>
      </c>
      <c r="I693" s="180">
        <f>(I629/I612)*AB78</f>
        <v>14914.408041297127</v>
      </c>
      <c r="J693" s="180">
        <f>(J630/J612)*AB79</f>
        <v>0</v>
      </c>
      <c r="K693" s="180">
        <f>(K644/K612)*AB75</f>
        <v>173045.79535916646</v>
      </c>
      <c r="L693" s="180">
        <f>(L647/L612)*AB80</f>
        <v>0</v>
      </c>
      <c r="M693" s="180">
        <f t="shared" si="20"/>
        <v>1771467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617729</v>
      </c>
      <c r="D694" s="180">
        <f>(D615/D612)*AC76</f>
        <v>25631.520335543246</v>
      </c>
      <c r="E694" s="180">
        <f>(E623/E612)*SUM(C694:D694)</f>
        <v>346156.0325459856</v>
      </c>
      <c r="F694" s="180">
        <f>(F624/F612)*AC64</f>
        <v>286.16083359369503</v>
      </c>
      <c r="G694" s="180">
        <f>(G625/G612)*AC77</f>
        <v>0</v>
      </c>
      <c r="H694" s="180">
        <f>(H628/H612)*AC60</f>
        <v>205.2791504154464</v>
      </c>
      <c r="I694" s="180">
        <f>(I629/I612)*AC78</f>
        <v>8883.168957300506</v>
      </c>
      <c r="J694" s="180">
        <f>(J630/J612)*AC79</f>
        <v>0</v>
      </c>
      <c r="K694" s="180">
        <f>(K644/K612)*AC75</f>
        <v>38720.953952465075</v>
      </c>
      <c r="L694" s="180">
        <f>(L647/L612)*AC80</f>
        <v>0</v>
      </c>
      <c r="M694" s="180">
        <f t="shared" si="20"/>
        <v>419883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1527832.15</v>
      </c>
      <c r="D696" s="180">
        <f>(D615/D612)*AE76</f>
        <v>202464.61789958598</v>
      </c>
      <c r="E696" s="180">
        <f>(E623/E612)*SUM(C696:D696)</f>
        <v>930975.16147071065</v>
      </c>
      <c r="F696" s="180">
        <f>(F624/F612)*AE64</f>
        <v>67.43646381253896</v>
      </c>
      <c r="G696" s="180">
        <f>(G625/G612)*AE77</f>
        <v>0</v>
      </c>
      <c r="H696" s="180">
        <f>(H628/H612)*AE60</f>
        <v>482.91601378789011</v>
      </c>
      <c r="I696" s="180">
        <f>(I629/I612)*AE78</f>
        <v>70168.580916493331</v>
      </c>
      <c r="J696" s="180">
        <f>(J630/J612)*AE79</f>
        <v>0</v>
      </c>
      <c r="K696" s="180">
        <f>(K644/K612)*AE75</f>
        <v>63792.218344304092</v>
      </c>
      <c r="L696" s="180">
        <f>(L647/L612)*AE80</f>
        <v>0</v>
      </c>
      <c r="M696" s="180">
        <f t="shared" si="20"/>
        <v>1267951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4342110.8000000007</v>
      </c>
      <c r="D698" s="180">
        <f>(D615/D612)*AG76</f>
        <v>219157.86893058298</v>
      </c>
      <c r="E698" s="180">
        <f>(E623/E612)*SUM(C698:D698)</f>
        <v>2454161.5717884623</v>
      </c>
      <c r="F698" s="180">
        <f>(F624/F612)*AG64</f>
        <v>674.68876271138765</v>
      </c>
      <c r="G698" s="180">
        <f>(G625/G612)*AG77</f>
        <v>0</v>
      </c>
      <c r="H698" s="180">
        <f>(H628/H612)*AG60</f>
        <v>562.60512497401055</v>
      </c>
      <c r="I698" s="180">
        <f>(I629/I612)*AG78</f>
        <v>75953.995414491117</v>
      </c>
      <c r="J698" s="180">
        <f>(J630/J612)*AG79</f>
        <v>0</v>
      </c>
      <c r="K698" s="180">
        <f>(K644/K612)*AG75</f>
        <v>262609.62349893467</v>
      </c>
      <c r="L698" s="180">
        <f>(L647/L612)*AG80</f>
        <v>474238.5916814456</v>
      </c>
      <c r="M698" s="180">
        <f t="shared" si="20"/>
        <v>3487359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52144.350000000006</v>
      </c>
      <c r="D701" s="180">
        <f>(D615/D612)*AJ76</f>
        <v>0</v>
      </c>
      <c r="E701" s="180">
        <f>(E623/E612)*SUM(C701:D701)</f>
        <v>28055.935583792565</v>
      </c>
      <c r="F701" s="180">
        <f>(F624/F612)*AJ64</f>
        <v>11.033711654181419</v>
      </c>
      <c r="G701" s="180">
        <f>(G625/G612)*AJ77</f>
        <v>0</v>
      </c>
      <c r="H701" s="180">
        <f>(H628/H612)*AJ60</f>
        <v>9.2439368975899772</v>
      </c>
      <c r="I701" s="180">
        <f>(I629/I612)*AJ78</f>
        <v>0</v>
      </c>
      <c r="J701" s="180">
        <f>(J630/J612)*AJ79</f>
        <v>0</v>
      </c>
      <c r="K701" s="180">
        <f>(K644/K612)*AJ75</f>
        <v>28761.16597217146</v>
      </c>
      <c r="L701" s="180">
        <f>(L647/L612)*AJ80</f>
        <v>10854.052274399284</v>
      </c>
      <c r="M701" s="180">
        <f t="shared" si="20"/>
        <v>67691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431.77108373041409</v>
      </c>
      <c r="L713" s="180">
        <f>(L647/L612)*AV80</f>
        <v>0</v>
      </c>
      <c r="M713" s="180">
        <f t="shared" si="20"/>
        <v>432</v>
      </c>
      <c r="N713" s="199" t="s">
        <v>741</v>
      </c>
    </row>
    <row r="715" spans="1:83" ht="12.6" customHeight="1" x14ac:dyDescent="0.25">
      <c r="C715" s="180">
        <f>SUM(C614:C647)+SUM(C668:C713)</f>
        <v>51182726.071662113</v>
      </c>
      <c r="D715" s="180">
        <f>SUM(D616:D647)+SUM(D668:D713)</f>
        <v>3046516.399999999</v>
      </c>
      <c r="E715" s="180">
        <f>SUM(E624:E647)+SUM(E668:E713)</f>
        <v>17904914.617406864</v>
      </c>
      <c r="F715" s="180">
        <f>SUM(F625:F648)+SUM(F668:F713)</f>
        <v>18609.635855761499</v>
      </c>
      <c r="G715" s="180">
        <f>SUM(G626:G647)+SUM(G668:G713)</f>
        <v>935243.11482643173</v>
      </c>
      <c r="H715" s="180">
        <f>SUM(H629:H647)+SUM(H668:H713)</f>
        <v>5966.1643762824679</v>
      </c>
      <c r="I715" s="180">
        <f>SUM(I630:I647)+SUM(I668:I713)</f>
        <v>878525.18695086229</v>
      </c>
      <c r="J715" s="180">
        <f>SUM(J631:J647)+SUM(J668:J713)</f>
        <v>257319.15329954555</v>
      </c>
      <c r="K715" s="180">
        <f>SUM(K668:K713)</f>
        <v>1787528.9079349011</v>
      </c>
      <c r="L715" s="180">
        <f>SUM(L668:L713)</f>
        <v>2049746.0256654031</v>
      </c>
      <c r="M715" s="180">
        <f>SUM(M668:M713)</f>
        <v>23907424</v>
      </c>
      <c r="N715" s="198" t="s">
        <v>742</v>
      </c>
    </row>
    <row r="716" spans="1:83" ht="12.6" customHeight="1" x14ac:dyDescent="0.25">
      <c r="C716" s="180">
        <f>CE71</f>
        <v>51182726.071662106</v>
      </c>
      <c r="D716" s="180">
        <f>D615</f>
        <v>3046516.4</v>
      </c>
      <c r="E716" s="180">
        <f>E623</f>
        <v>17904914.61740686</v>
      </c>
      <c r="F716" s="180">
        <f>F624</f>
        <v>18609.635855761502</v>
      </c>
      <c r="G716" s="180">
        <f>G625</f>
        <v>935243.11482643173</v>
      </c>
      <c r="H716" s="180">
        <f>H628</f>
        <v>5966.1643762824669</v>
      </c>
      <c r="I716" s="180">
        <f>I629</f>
        <v>878525.18695086217</v>
      </c>
      <c r="J716" s="180">
        <f>J630</f>
        <v>257319.15329954555</v>
      </c>
      <c r="K716" s="180">
        <f>K644</f>
        <v>1787528.9079349013</v>
      </c>
      <c r="L716" s="180">
        <f>L647</f>
        <v>2049746.0256654031</v>
      </c>
      <c r="M716" s="180">
        <f>C648</f>
        <v>23907425.71166211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193*2018*A</v>
      </c>
      <c r="B722" s="276">
        <f>ROUND(C165,0)</f>
        <v>1201396</v>
      </c>
      <c r="C722" s="276">
        <f>ROUND(C166,0)</f>
        <v>85000</v>
      </c>
      <c r="D722" s="276">
        <f>ROUND(C167,0)</f>
        <v>-21232</v>
      </c>
      <c r="E722" s="276">
        <f>ROUND(C168,0)</f>
        <v>0</v>
      </c>
      <c r="F722" s="276">
        <f>ROUND(C169,0)</f>
        <v>0</v>
      </c>
      <c r="G722" s="276">
        <f>ROUND(C170,0)</f>
        <v>354949</v>
      </c>
      <c r="H722" s="276">
        <f>ROUND(C171+C172,0)</f>
        <v>14479</v>
      </c>
      <c r="I722" s="276">
        <f>ROUND(C175,0)</f>
        <v>60396</v>
      </c>
      <c r="J722" s="276">
        <f>ROUND(C176,0)</f>
        <v>141838</v>
      </c>
      <c r="K722" s="276">
        <f>ROUND(C179,0)</f>
        <v>0</v>
      </c>
      <c r="L722" s="276">
        <f>ROUND(C180,0)</f>
        <v>0</v>
      </c>
      <c r="M722" s="276">
        <f>ROUND(C183,0)</f>
        <v>23781</v>
      </c>
      <c r="N722" s="276">
        <f>ROUND(C184,0)</f>
        <v>335962</v>
      </c>
      <c r="O722" s="276">
        <f>ROUND(C185,0)</f>
        <v>0</v>
      </c>
      <c r="P722" s="276">
        <f>ROUND(C188,0)</f>
        <v>0</v>
      </c>
      <c r="Q722" s="276">
        <f>ROUND(C189,0)</f>
        <v>1194031</v>
      </c>
      <c r="R722" s="276">
        <f>ROUND(B195,0)</f>
        <v>169015</v>
      </c>
      <c r="S722" s="276">
        <f>ROUND(C195,0)</f>
        <v>0</v>
      </c>
      <c r="T722" s="276">
        <f>ROUND(D195,0)</f>
        <v>0</v>
      </c>
      <c r="U722" s="276">
        <f>ROUND(B196,0)</f>
        <v>3486637</v>
      </c>
      <c r="V722" s="276">
        <f>ROUND(C196,0)</f>
        <v>0</v>
      </c>
      <c r="W722" s="276">
        <f>ROUND(D196,0)</f>
        <v>0</v>
      </c>
      <c r="X722" s="276">
        <f>ROUND(B197,0)</f>
        <v>38077384</v>
      </c>
      <c r="Y722" s="276">
        <f>ROUND(C197,0)</f>
        <v>1959850</v>
      </c>
      <c r="Z722" s="276">
        <f>ROUND(D197,0)</f>
        <v>95561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1039567</v>
      </c>
      <c r="AE722" s="276">
        <f>ROUND(C199,0)</f>
        <v>7209</v>
      </c>
      <c r="AF722" s="276">
        <f>ROUND(D199,0)</f>
        <v>0</v>
      </c>
      <c r="AG722" s="276">
        <f>ROUND(B200,0)</f>
        <v>13192741</v>
      </c>
      <c r="AH722" s="276">
        <f>ROUND(C200,0)</f>
        <v>489144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26134</v>
      </c>
      <c r="AN722" s="276">
        <f>ROUND(C202,0)</f>
        <v>0</v>
      </c>
      <c r="AO722" s="276">
        <f>ROUND(D202,0)</f>
        <v>0</v>
      </c>
      <c r="AP722" s="276">
        <f>ROUND(B203,0)</f>
        <v>1441118</v>
      </c>
      <c r="AQ722" s="276">
        <f>ROUND(C203,0)</f>
        <v>-1433945</v>
      </c>
      <c r="AR722" s="276">
        <f>ROUND(D203,0)</f>
        <v>-77511</v>
      </c>
      <c r="AS722" s="276"/>
      <c r="AT722" s="276"/>
      <c r="AU722" s="276"/>
      <c r="AV722" s="276">
        <f>ROUND(B209,0)</f>
        <v>3448516</v>
      </c>
      <c r="AW722" s="276">
        <f>ROUND(C209,0)</f>
        <v>28339</v>
      </c>
      <c r="AX722" s="276">
        <f>ROUND(D209,0)</f>
        <v>0</v>
      </c>
      <c r="AY722" s="276">
        <f>ROUND(B210,0)</f>
        <v>14367857</v>
      </c>
      <c r="AZ722" s="276">
        <f>ROUND(C210,0)</f>
        <v>1048305</v>
      </c>
      <c r="BA722" s="276">
        <f>ROUND(D210,0)</f>
        <v>95561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684972</v>
      </c>
      <c r="BF722" s="276">
        <f>ROUND(C212,0)</f>
        <v>66056</v>
      </c>
      <c r="BG722" s="276">
        <f>ROUND(D212,0)</f>
        <v>0</v>
      </c>
      <c r="BH722" s="276">
        <f>ROUND(B213,0)</f>
        <v>11086746</v>
      </c>
      <c r="BI722" s="276">
        <f>ROUND(C213,0)</f>
        <v>545081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31993581</v>
      </c>
      <c r="BU722" s="276">
        <f>ROUND(C224,0)</f>
        <v>16302104</v>
      </c>
      <c r="BV722" s="276">
        <f>ROUND(C225,0)</f>
        <v>978087</v>
      </c>
      <c r="BW722" s="276">
        <f>ROUND(C226,0)</f>
        <v>2355707</v>
      </c>
      <c r="BX722" s="276">
        <f>ROUND(C227,0)</f>
        <v>3866604</v>
      </c>
      <c r="BY722" s="276">
        <f>ROUND(C228,0)</f>
        <v>295752</v>
      </c>
      <c r="BZ722" s="276">
        <f>ROUND(C231,0)</f>
        <v>434</v>
      </c>
      <c r="CA722" s="276">
        <f>ROUND(C233,0)</f>
        <v>294051</v>
      </c>
      <c r="CB722" s="276">
        <f>ROUND(C234,0)</f>
        <v>1563178</v>
      </c>
      <c r="CC722" s="276">
        <f>ROUND(C238+C239,0)</f>
        <v>0</v>
      </c>
      <c r="CD722" s="276">
        <f>D221</f>
        <v>340542.93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193*2018*A</v>
      </c>
      <c r="B726" s="276">
        <f>ROUND(C111,0)</f>
        <v>1008</v>
      </c>
      <c r="C726" s="276">
        <f>ROUND(C112,0)</f>
        <v>0</v>
      </c>
      <c r="D726" s="276">
        <f>ROUND(C113,0)</f>
        <v>0</v>
      </c>
      <c r="E726" s="276">
        <f>ROUND(C114,0)</f>
        <v>208</v>
      </c>
      <c r="F726" s="276">
        <f>ROUND(D111,0)</f>
        <v>4928</v>
      </c>
      <c r="G726" s="276">
        <f>ROUND(D112,0)</f>
        <v>0</v>
      </c>
      <c r="H726" s="276">
        <f>ROUND(D113,0)</f>
        <v>0</v>
      </c>
      <c r="I726" s="276">
        <f>ROUND(D114,0)</f>
        <v>344</v>
      </c>
      <c r="J726" s="276">
        <f>ROUND(C116,0)</f>
        <v>4</v>
      </c>
      <c r="K726" s="276">
        <f>ROUND(C117,0)</f>
        <v>0</v>
      </c>
      <c r="L726" s="276">
        <f>ROUND(C118,0)</f>
        <v>21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55</v>
      </c>
      <c r="W726" s="276">
        <f>ROUND(C129,0)</f>
        <v>5</v>
      </c>
      <c r="X726" s="276">
        <f>ROUND(B138,0)</f>
        <v>568</v>
      </c>
      <c r="Y726" s="276">
        <f>ROUND(B139,0)</f>
        <v>3491</v>
      </c>
      <c r="Z726" s="276">
        <f>ROUND(B140,0)</f>
        <v>37532</v>
      </c>
      <c r="AA726" s="276">
        <f>ROUND(B141,0)</f>
        <v>12856944</v>
      </c>
      <c r="AB726" s="276">
        <f>ROUND(B142,0)</f>
        <v>40460480</v>
      </c>
      <c r="AC726" s="276">
        <f>ROUND(C138,0)</f>
        <v>251</v>
      </c>
      <c r="AD726" s="276">
        <f>ROUND(C139,0)</f>
        <v>980</v>
      </c>
      <c r="AE726" s="276">
        <f>ROUND(C140,0)</f>
        <v>19106</v>
      </c>
      <c r="AF726" s="276">
        <f>ROUND(C141,0)</f>
        <v>5847677</v>
      </c>
      <c r="AG726" s="276">
        <f>ROUND(C142,0)</f>
        <v>20596760</v>
      </c>
      <c r="AH726" s="276">
        <f>ROUND(D138,0)</f>
        <v>191</v>
      </c>
      <c r="AI726" s="276">
        <f>ROUND(D139,0)</f>
        <v>461</v>
      </c>
      <c r="AJ726" s="276">
        <f>ROUND(D140,0)</f>
        <v>22978</v>
      </c>
      <c r="AK726" s="276">
        <f>ROUND(D141,0)</f>
        <v>3378893</v>
      </c>
      <c r="AL726" s="276">
        <f>ROUND(D142,0)</f>
        <v>24770957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193*2018*A</v>
      </c>
      <c r="B730" s="276">
        <f>ROUND(C250,0)</f>
        <v>63506</v>
      </c>
      <c r="C730" s="276">
        <f>ROUND(C251,0)</f>
        <v>0</v>
      </c>
      <c r="D730" s="276">
        <f>ROUND(C252,0)</f>
        <v>12552031</v>
      </c>
      <c r="E730" s="276">
        <f>ROUND(C253,0)</f>
        <v>6804266</v>
      </c>
      <c r="F730" s="276">
        <f>ROUND(C254,0)</f>
        <v>0</v>
      </c>
      <c r="G730" s="276">
        <f>ROUND(C255,0)</f>
        <v>17751135</v>
      </c>
      <c r="H730" s="276">
        <f>ROUND(C256,0)</f>
        <v>0</v>
      </c>
      <c r="I730" s="276">
        <f>ROUND(C257,0)</f>
        <v>559178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169015</v>
      </c>
      <c r="P730" s="276">
        <f>ROUND(C268,0)</f>
        <v>3486637</v>
      </c>
      <c r="Q730" s="276">
        <f>ROUND(C269,0)</f>
        <v>39941673</v>
      </c>
      <c r="R730" s="276">
        <f>ROUND(C270,0)</f>
        <v>0</v>
      </c>
      <c r="S730" s="276">
        <f>ROUND(C271,0)</f>
        <v>1046776</v>
      </c>
      <c r="T730" s="276">
        <f>ROUND(C272,0)</f>
        <v>13681885</v>
      </c>
      <c r="U730" s="276">
        <f>ROUND(C273,0)</f>
        <v>26134</v>
      </c>
      <c r="V730" s="276">
        <f>ROUND(C274,0)</f>
        <v>84684</v>
      </c>
      <c r="W730" s="276">
        <f>ROUND(C275,0)</f>
        <v>0</v>
      </c>
      <c r="X730" s="276">
        <f>ROUND(C276,0)</f>
        <v>31180312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93507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820719</v>
      </c>
      <c r="AI730" s="276">
        <f>ROUND(C306,0)</f>
        <v>1509674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1969474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27867544</v>
      </c>
      <c r="AZ730" s="276">
        <f>ROUND(C327,0)</f>
        <v>0</v>
      </c>
      <c r="BA730" s="276">
        <f>ROUND(C328,0)</f>
        <v>0</v>
      </c>
      <c r="BB730" s="276">
        <f>ROUND(C332,0)</f>
        <v>19304172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212.05</v>
      </c>
      <c r="BJ730" s="276">
        <f>ROUND(C359,0)</f>
        <v>22083514</v>
      </c>
      <c r="BK730" s="276">
        <f>ROUND(C360,0)</f>
        <v>85828197</v>
      </c>
      <c r="BL730" s="276">
        <f>ROUND(C364,0)</f>
        <v>55791833</v>
      </c>
      <c r="BM730" s="276">
        <f>ROUND(C365,0)</f>
        <v>1857229</v>
      </c>
      <c r="BN730" s="276">
        <f>ROUND(C366,0)</f>
        <v>0</v>
      </c>
      <c r="BO730" s="276">
        <f>ROUND(C370,0)</f>
        <v>582303</v>
      </c>
      <c r="BP730" s="276">
        <f>ROUND(C371,0)</f>
        <v>0</v>
      </c>
      <c r="BQ730" s="276">
        <f>ROUND(C378,0)</f>
        <v>17085964</v>
      </c>
      <c r="BR730" s="276">
        <f>ROUND(C379,0)</f>
        <v>1634591</v>
      </c>
      <c r="BS730" s="276">
        <f>ROUND(C380,0)</f>
        <v>4294093</v>
      </c>
      <c r="BT730" s="276">
        <f>ROUND(C381,0)</f>
        <v>4536712</v>
      </c>
      <c r="BU730" s="276">
        <f>ROUND(C382,0)</f>
        <v>540375</v>
      </c>
      <c r="BV730" s="276">
        <f>ROUND(C383,0)</f>
        <v>3332206</v>
      </c>
      <c r="BW730" s="276">
        <f>ROUND(C384,0)</f>
        <v>1687782</v>
      </c>
      <c r="BX730" s="276">
        <f>ROUND(C385,0)</f>
        <v>202234</v>
      </c>
      <c r="BY730" s="276">
        <f>ROUND(C386,0)</f>
        <v>0</v>
      </c>
      <c r="BZ730" s="276">
        <f>ROUND(C387,0)</f>
        <v>359743</v>
      </c>
      <c r="CA730" s="276">
        <f>ROUND(C388,0)</f>
        <v>1194031</v>
      </c>
      <c r="CB730" s="276">
        <f>C363</f>
        <v>340542.93</v>
      </c>
      <c r="CC730" s="276">
        <f>ROUND(C389,0)</f>
        <v>16897295</v>
      </c>
      <c r="CD730" s="276">
        <f>ROUND(C392,0)</f>
        <v>1659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193*2018*6010*A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193*2018*6030*A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193*2018*6070*A</v>
      </c>
      <c r="B736" s="276">
        <f>ROUND(E59,0)</f>
        <v>4928</v>
      </c>
      <c r="C736" s="278">
        <f>ROUND(E60,2)</f>
        <v>36.4</v>
      </c>
      <c r="D736" s="276">
        <f>ROUND(E61,0)</f>
        <v>2824948</v>
      </c>
      <c r="E736" s="276">
        <f>ROUND(E62,0)</f>
        <v>270259</v>
      </c>
      <c r="F736" s="276">
        <f>ROUND(E63,0)</f>
        <v>1391055</v>
      </c>
      <c r="G736" s="276">
        <f>ROUND(E64,0)</f>
        <v>181486</v>
      </c>
      <c r="H736" s="276">
        <f>ROUND(E65,0)</f>
        <v>272</v>
      </c>
      <c r="I736" s="276">
        <f>ROUND(E66,0)</f>
        <v>486986</v>
      </c>
      <c r="J736" s="276">
        <f>ROUND(E67,0)</f>
        <v>292907</v>
      </c>
      <c r="K736" s="276">
        <f>ROUND(E68,0)</f>
        <v>9303</v>
      </c>
      <c r="L736" s="276">
        <f>ROUND(E69,0)</f>
        <v>23303</v>
      </c>
      <c r="M736" s="276">
        <f>ROUND(E70,0)</f>
        <v>1373</v>
      </c>
      <c r="N736" s="276">
        <f>ROUND(E75,0)</f>
        <v>9546621</v>
      </c>
      <c r="O736" s="276">
        <f>ROUND(E73,0)</f>
        <v>8655166</v>
      </c>
      <c r="P736" s="276">
        <f>IF(E76&gt;0,ROUND(E76,0),0)</f>
        <v>12449</v>
      </c>
      <c r="Q736" s="276">
        <f>IF(E77&gt;0,ROUND(E77,0),0)</f>
        <v>16424</v>
      </c>
      <c r="R736" s="276">
        <f>IF(E78&gt;0,ROUND(E78,0),0)</f>
        <v>4519</v>
      </c>
      <c r="S736" s="276">
        <f>IF(E79&gt;0,ROUND(E79,0),0)</f>
        <v>280800</v>
      </c>
      <c r="T736" s="278">
        <f>IF(E80&gt;0,ROUND(E80,2),0)</f>
        <v>21.24</v>
      </c>
      <c r="U736" s="276"/>
      <c r="V736" s="277"/>
      <c r="W736" s="276"/>
      <c r="X736" s="276"/>
      <c r="Y736" s="276">
        <f t="shared" si="21"/>
        <v>6309467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193*2018*6100*A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193*2018*6120*A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193*2018*6140*A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193*2018*6150*A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193*2018*6170*A</v>
      </c>
      <c r="B741" s="276">
        <f>ROUND(J59,0)</f>
        <v>344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1206</v>
      </c>
      <c r="J741" s="276">
        <f>ROUND(J67,0)</f>
        <v>2770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118</v>
      </c>
      <c r="Q741" s="276">
        <f>IF(J77&gt;0,ROUND(J77,0),0)</f>
        <v>0</v>
      </c>
      <c r="R741" s="276">
        <f>IF(J78&gt;0,ROUND(J78,0),0)</f>
        <v>43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12751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193*2018*6200*A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193*2018*6210*A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193*2018*6330*A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193*2018*6400*A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193*2018*7010*A</v>
      </c>
      <c r="B746" s="276">
        <f>ROUND(O59,0)</f>
        <v>208</v>
      </c>
      <c r="C746" s="278">
        <f>ROUND(O60,2)</f>
        <v>8.8800000000000008</v>
      </c>
      <c r="D746" s="276">
        <f>ROUND(O61,0)</f>
        <v>1006891</v>
      </c>
      <c r="E746" s="276">
        <f>ROUND(O62,0)</f>
        <v>96328</v>
      </c>
      <c r="F746" s="276">
        <f>ROUND(O63,0)</f>
        <v>3120</v>
      </c>
      <c r="G746" s="276">
        <f>ROUND(O64,0)</f>
        <v>62071</v>
      </c>
      <c r="H746" s="276">
        <f>ROUND(O65,0)</f>
        <v>59</v>
      </c>
      <c r="I746" s="276">
        <f>ROUND(O66,0)</f>
        <v>4281</v>
      </c>
      <c r="J746" s="276">
        <f>ROUND(O67,0)</f>
        <v>28510</v>
      </c>
      <c r="K746" s="276">
        <f>ROUND(O68,0)</f>
        <v>0</v>
      </c>
      <c r="L746" s="276">
        <f>ROUND(O69,0)</f>
        <v>11183</v>
      </c>
      <c r="M746" s="276">
        <f>ROUND(O70,0)</f>
        <v>0</v>
      </c>
      <c r="N746" s="276">
        <f>ROUND(O75,0)</f>
        <v>2595722</v>
      </c>
      <c r="O746" s="276">
        <f>ROUND(O73,0)</f>
        <v>2318777</v>
      </c>
      <c r="P746" s="276">
        <f>IF(O76&gt;0,ROUND(O76,0),0)</f>
        <v>1212</v>
      </c>
      <c r="Q746" s="276">
        <f>IF(O77&gt;0,ROUND(O77,0),0)</f>
        <v>0</v>
      </c>
      <c r="R746" s="276">
        <f>IF(O78&gt;0,ROUND(O78,0),0)</f>
        <v>440</v>
      </c>
      <c r="S746" s="276">
        <f>IF(O79&gt;0,ROUND(O79,0),0)</f>
        <v>0</v>
      </c>
      <c r="T746" s="278">
        <f>IF(O80&gt;0,ROUND(O80,2),0)</f>
        <v>7.37</v>
      </c>
      <c r="U746" s="276"/>
      <c r="V746" s="277"/>
      <c r="W746" s="276"/>
      <c r="X746" s="276"/>
      <c r="Y746" s="276">
        <f t="shared" si="21"/>
        <v>1112778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193*2018*7020*A</v>
      </c>
      <c r="B747" s="276">
        <f>ROUND(P59,0)</f>
        <v>0</v>
      </c>
      <c r="C747" s="278">
        <f>ROUND(P60,2)</f>
        <v>19.04</v>
      </c>
      <c r="D747" s="276">
        <f>ROUND(P61,0)</f>
        <v>1594443</v>
      </c>
      <c r="E747" s="276">
        <f>ROUND(P62,0)</f>
        <v>152538</v>
      </c>
      <c r="F747" s="276">
        <f>ROUND(P63,0)</f>
        <v>199052</v>
      </c>
      <c r="G747" s="276">
        <f>ROUND(P64,0)</f>
        <v>1270088</v>
      </c>
      <c r="H747" s="276">
        <f>ROUND(P65,0)</f>
        <v>600</v>
      </c>
      <c r="I747" s="276">
        <f>ROUND(P66,0)</f>
        <v>157282</v>
      </c>
      <c r="J747" s="276">
        <f>ROUND(P67,0)</f>
        <v>268996</v>
      </c>
      <c r="K747" s="276">
        <f>ROUND(P68,0)</f>
        <v>74</v>
      </c>
      <c r="L747" s="276">
        <f>ROUND(P69,0)</f>
        <v>16734</v>
      </c>
      <c r="M747" s="276">
        <f>ROUND(P70,0)</f>
        <v>250</v>
      </c>
      <c r="N747" s="276">
        <f>ROUND(P75,0)</f>
        <v>12539925</v>
      </c>
      <c r="O747" s="276">
        <f>ROUND(P73,0)</f>
        <v>1660796</v>
      </c>
      <c r="P747" s="276">
        <f>IF(P76&gt;0,ROUND(P76,0),0)</f>
        <v>11433</v>
      </c>
      <c r="Q747" s="276">
        <f>IF(P77&gt;0,ROUND(P77,0),0)</f>
        <v>0</v>
      </c>
      <c r="R747" s="276">
        <f>IF(P78&gt;0,ROUND(P78,0),0)</f>
        <v>4150</v>
      </c>
      <c r="S747" s="276">
        <f>IF(P79&gt;0,ROUND(P79,0),0)</f>
        <v>0</v>
      </c>
      <c r="T747" s="278">
        <f>IF(P80&gt;0,ROUND(P80,2),0)</f>
        <v>7.29</v>
      </c>
      <c r="U747" s="276"/>
      <c r="V747" s="277"/>
      <c r="W747" s="276"/>
      <c r="X747" s="276"/>
      <c r="Y747" s="276">
        <f t="shared" si="21"/>
        <v>3517481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193*2018*7030*A</v>
      </c>
      <c r="B748" s="276">
        <f>ROUND(Q59,0)</f>
        <v>0</v>
      </c>
      <c r="C748" s="278">
        <f>ROUND(Q60,2)</f>
        <v>1.71</v>
      </c>
      <c r="D748" s="276">
        <f>ROUND(Q61,0)</f>
        <v>175708</v>
      </c>
      <c r="E748" s="276">
        <f>ROUND(Q62,0)</f>
        <v>16810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830</v>
      </c>
      <c r="J748" s="276">
        <f>ROUND(Q67,0)</f>
        <v>22257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1534864</v>
      </c>
      <c r="O748" s="276">
        <f>ROUND(Q73,0)</f>
        <v>365543</v>
      </c>
      <c r="P748" s="276">
        <f>IF(Q76&gt;0,ROUND(Q76,0),0)</f>
        <v>946</v>
      </c>
      <c r="Q748" s="276">
        <f>IF(Q77&gt;0,ROUND(Q77,0),0)</f>
        <v>0</v>
      </c>
      <c r="R748" s="276">
        <f>IF(Q78&gt;0,ROUND(Q78,0),0)</f>
        <v>343</v>
      </c>
      <c r="S748" s="276">
        <f>IF(Q79&gt;0,ROUND(Q79,0),0)</f>
        <v>0</v>
      </c>
      <c r="T748" s="278">
        <f>IF(Q80&gt;0,ROUND(Q80,2),0)</f>
        <v>1.58</v>
      </c>
      <c r="U748" s="276"/>
      <c r="V748" s="277"/>
      <c r="W748" s="276"/>
      <c r="X748" s="276"/>
      <c r="Y748" s="276">
        <f t="shared" si="21"/>
        <v>292712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193*2018*7040*A</v>
      </c>
      <c r="B749" s="276">
        <f>ROUND(R59,0)</f>
        <v>0</v>
      </c>
      <c r="C749" s="278">
        <f>ROUND(R60,2)</f>
        <v>4</v>
      </c>
      <c r="D749" s="276">
        <f>ROUND(R61,0)</f>
        <v>1011980</v>
      </c>
      <c r="E749" s="276">
        <f>ROUND(R62,0)</f>
        <v>96815</v>
      </c>
      <c r="F749" s="276">
        <f>ROUND(R63,0)</f>
        <v>0</v>
      </c>
      <c r="G749" s="276">
        <f>ROUND(R64,0)</f>
        <v>65654</v>
      </c>
      <c r="H749" s="276">
        <f>ROUND(R65,0)</f>
        <v>110</v>
      </c>
      <c r="I749" s="276">
        <f>ROUND(R66,0)</f>
        <v>425</v>
      </c>
      <c r="J749" s="276">
        <f>ROUND(R67,0)</f>
        <v>2007</v>
      </c>
      <c r="K749" s="276">
        <f>ROUND(R68,0)</f>
        <v>0</v>
      </c>
      <c r="L749" s="276">
        <f>ROUND(R69,0)</f>
        <v>8737</v>
      </c>
      <c r="M749" s="276">
        <f>ROUND(R70,0)</f>
        <v>0</v>
      </c>
      <c r="N749" s="276">
        <f>ROUND(R75,0)</f>
        <v>5416404</v>
      </c>
      <c r="O749" s="276">
        <f>ROUND(R73,0)</f>
        <v>714598</v>
      </c>
      <c r="P749" s="276">
        <f>IF(R76&gt;0,ROUND(R76,0),0)</f>
        <v>85</v>
      </c>
      <c r="Q749" s="276">
        <f>IF(R77&gt;0,ROUND(R77,0),0)</f>
        <v>0</v>
      </c>
      <c r="R749" s="276">
        <f>IF(R78&gt;0,ROUND(R78,0),0)</f>
        <v>31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735782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193*2018*7050*A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-69070</v>
      </c>
      <c r="H750" s="276">
        <f>ROUND(S65,0)</f>
        <v>0</v>
      </c>
      <c r="I750" s="276">
        <f>ROUND(S66,0)</f>
        <v>47988</v>
      </c>
      <c r="J750" s="276">
        <f>ROUND(S67,0)</f>
        <v>0</v>
      </c>
      <c r="K750" s="276">
        <f>ROUND(S68,0)</f>
        <v>1006</v>
      </c>
      <c r="L750" s="276">
        <f>ROUND(S69,0)</f>
        <v>6000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-7861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193*2018*7060*A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193*2018*7070*A</v>
      </c>
      <c r="B752" s="276">
        <f>ROUND(U59,0)</f>
        <v>0</v>
      </c>
      <c r="C752" s="278">
        <f>ROUND(U60,2)</f>
        <v>19.38</v>
      </c>
      <c r="D752" s="276">
        <f>ROUND(U61,0)</f>
        <v>1128182</v>
      </c>
      <c r="E752" s="276">
        <f>ROUND(U62,0)</f>
        <v>107932</v>
      </c>
      <c r="F752" s="276">
        <f>ROUND(U63,0)</f>
        <v>15008</v>
      </c>
      <c r="G752" s="276">
        <f>ROUND(U64,0)</f>
        <v>668024</v>
      </c>
      <c r="H752" s="276">
        <f>ROUND(U65,0)</f>
        <v>0</v>
      </c>
      <c r="I752" s="276">
        <f>ROUND(U66,0)</f>
        <v>297435</v>
      </c>
      <c r="J752" s="276">
        <f>ROUND(U67,0)</f>
        <v>38772</v>
      </c>
      <c r="K752" s="276">
        <f>ROUND(U68,0)</f>
        <v>27522</v>
      </c>
      <c r="L752" s="276">
        <f>ROUND(U69,0)</f>
        <v>16269</v>
      </c>
      <c r="M752" s="276">
        <f>ROUND(U70,0)</f>
        <v>2738</v>
      </c>
      <c r="N752" s="276">
        <f>ROUND(U75,0)</f>
        <v>10958000</v>
      </c>
      <c r="O752" s="276">
        <f>ROUND(U73,0)</f>
        <v>1537357</v>
      </c>
      <c r="P752" s="276">
        <f>IF(U76&gt;0,ROUND(U76,0),0)</f>
        <v>1648</v>
      </c>
      <c r="Q752" s="276">
        <f>IF(U77&gt;0,ROUND(U77,0),0)</f>
        <v>0</v>
      </c>
      <c r="R752" s="276">
        <f>IF(U78&gt;0,ROUND(U78,0),0)</f>
        <v>598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1569016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193*2018*7110*A</v>
      </c>
      <c r="B753" s="276">
        <f>ROUND(V59,0)</f>
        <v>0</v>
      </c>
      <c r="C753" s="278">
        <f>ROUND(V60,2)</f>
        <v>4.51</v>
      </c>
      <c r="D753" s="276">
        <f>ROUND(V61,0)</f>
        <v>331672</v>
      </c>
      <c r="E753" s="276">
        <f>ROUND(V62,0)</f>
        <v>31731</v>
      </c>
      <c r="F753" s="276">
        <f>ROUND(V63,0)</f>
        <v>180813</v>
      </c>
      <c r="G753" s="276">
        <f>ROUND(V64,0)</f>
        <v>19594</v>
      </c>
      <c r="H753" s="276">
        <f>ROUND(V65,0)</f>
        <v>4</v>
      </c>
      <c r="I753" s="276">
        <f>ROUND(V66,0)</f>
        <v>15637</v>
      </c>
      <c r="J753" s="276">
        <f>ROUND(V67,0)</f>
        <v>62684</v>
      </c>
      <c r="K753" s="276">
        <f>ROUND(V68,0)</f>
        <v>0</v>
      </c>
      <c r="L753" s="276">
        <f>ROUND(V69,0)</f>
        <v>6717</v>
      </c>
      <c r="M753" s="276">
        <f>ROUND(V70,0)</f>
        <v>0</v>
      </c>
      <c r="N753" s="276">
        <f>ROUND(V75,0)</f>
        <v>3404728</v>
      </c>
      <c r="O753" s="276">
        <f>ROUND(V73,0)</f>
        <v>332666</v>
      </c>
      <c r="P753" s="276">
        <f>IF(V76&gt;0,ROUND(V76,0),0)</f>
        <v>2664</v>
      </c>
      <c r="Q753" s="276">
        <f>IF(V77&gt;0,ROUND(V77,0),0)</f>
        <v>0</v>
      </c>
      <c r="R753" s="276">
        <f>IF(V78&gt;0,ROUND(V78,0),0)</f>
        <v>967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645880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193*2018*7120*A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193*2018*7130*A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193*2018*7140*A</v>
      </c>
      <c r="B756" s="276">
        <f>ROUND(Y59,0)</f>
        <v>0</v>
      </c>
      <c r="C756" s="278">
        <f>ROUND(Y60,2)</f>
        <v>16.79</v>
      </c>
      <c r="D756" s="276">
        <f>ROUND(Y61,0)</f>
        <v>1238021</v>
      </c>
      <c r="E756" s="276">
        <f>ROUND(Y62,0)</f>
        <v>118440</v>
      </c>
      <c r="F756" s="276">
        <f>ROUND(Y63,0)</f>
        <v>35000</v>
      </c>
      <c r="G756" s="276">
        <f>ROUND(Y64,0)</f>
        <v>105668</v>
      </c>
      <c r="H756" s="276">
        <f>ROUND(Y65,0)</f>
        <v>0</v>
      </c>
      <c r="I756" s="276">
        <f>ROUND(Y66,0)</f>
        <v>1270270</v>
      </c>
      <c r="J756" s="276">
        <f>ROUND(Y67,0)</f>
        <v>112041</v>
      </c>
      <c r="K756" s="276">
        <f>ROUND(Y68,0)</f>
        <v>40344</v>
      </c>
      <c r="L756" s="276">
        <f>ROUND(Y69,0)</f>
        <v>8303</v>
      </c>
      <c r="M756" s="276">
        <f>ROUND(Y70,0)</f>
        <v>7</v>
      </c>
      <c r="N756" s="276">
        <f>ROUND(Y75,0)</f>
        <v>25920501</v>
      </c>
      <c r="O756" s="276">
        <f>ROUND(Y73,0)</f>
        <v>1408767</v>
      </c>
      <c r="P756" s="276">
        <f>IF(Y76&gt;0,ROUND(Y76,0),0)</f>
        <v>4762</v>
      </c>
      <c r="Q756" s="276">
        <f>IF(Y77&gt;0,ROUND(Y77,0),0)</f>
        <v>0</v>
      </c>
      <c r="R756" s="276">
        <f>IF(Y78&gt;0,ROUND(Y78,0),0)</f>
        <v>1728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2435012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193*2018*7150*A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193*2018*7160*A</v>
      </c>
      <c r="B758" s="276">
        <f>ROUND(AA59,0)</f>
        <v>0</v>
      </c>
      <c r="C758" s="278">
        <f>ROUND(AA60,2)</f>
        <v>1.37</v>
      </c>
      <c r="D758" s="276">
        <f>ROUND(AA61,0)</f>
        <v>130014</v>
      </c>
      <c r="E758" s="276">
        <f>ROUND(AA62,0)</f>
        <v>12438</v>
      </c>
      <c r="F758" s="276">
        <f>ROUND(AA63,0)</f>
        <v>0</v>
      </c>
      <c r="G758" s="276">
        <f>ROUND(AA64,0)</f>
        <v>51230</v>
      </c>
      <c r="H758" s="276">
        <f>ROUND(AA65,0)</f>
        <v>0</v>
      </c>
      <c r="I758" s="276">
        <f>ROUND(AA66,0)</f>
        <v>99217</v>
      </c>
      <c r="J758" s="276">
        <f>ROUND(AA67,0)</f>
        <v>18960</v>
      </c>
      <c r="K758" s="276">
        <f>ROUND(AA68,0)</f>
        <v>0</v>
      </c>
      <c r="L758" s="276">
        <f>ROUND(AA69,0)</f>
        <v>90</v>
      </c>
      <c r="M758" s="276">
        <f>ROUND(AA70,0)</f>
        <v>0</v>
      </c>
      <c r="N758" s="276">
        <f>ROUND(AA75,0)</f>
        <v>1743779</v>
      </c>
      <c r="O758" s="276">
        <f>ROUND(AA73,0)</f>
        <v>9607</v>
      </c>
      <c r="P758" s="276">
        <f>IF(AA76&gt;0,ROUND(AA76,0),0)</f>
        <v>806</v>
      </c>
      <c r="Q758" s="276">
        <f>IF(AA77&gt;0,ROUND(AA77,0),0)</f>
        <v>0</v>
      </c>
      <c r="R758" s="276">
        <f>IF(AA78&gt;0,ROUND(AA78,0),0)</f>
        <v>293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269623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193*2018*7170*A</v>
      </c>
      <c r="B759" s="276"/>
      <c r="C759" s="278">
        <f>ROUND(AB60,2)</f>
        <v>8.6300000000000008</v>
      </c>
      <c r="D759" s="276">
        <f>ROUND(AB61,0)</f>
        <v>993092</v>
      </c>
      <c r="E759" s="276">
        <f>ROUND(AB62,0)</f>
        <v>95008</v>
      </c>
      <c r="F759" s="276">
        <f>ROUND(AB63,0)</f>
        <v>2600</v>
      </c>
      <c r="G759" s="276">
        <f>ROUND(AB64,0)</f>
        <v>1518427</v>
      </c>
      <c r="H759" s="276">
        <f>ROUND(AB65,0)</f>
        <v>245</v>
      </c>
      <c r="I759" s="276">
        <f>ROUND(AB66,0)</f>
        <v>48842</v>
      </c>
      <c r="J759" s="276">
        <f>ROUND(AB67,0)</f>
        <v>21170</v>
      </c>
      <c r="K759" s="276">
        <f>ROUND(AB68,0)</f>
        <v>117370</v>
      </c>
      <c r="L759" s="276">
        <f>ROUND(AB69,0)</f>
        <v>11064</v>
      </c>
      <c r="M759" s="276">
        <f>ROUND(AB70,0)</f>
        <v>0</v>
      </c>
      <c r="N759" s="276">
        <f>ROUND(AB75,0)</f>
        <v>10446638</v>
      </c>
      <c r="O759" s="276">
        <f>ROUND(AB73,0)</f>
        <v>3016664</v>
      </c>
      <c r="P759" s="276">
        <f>IF(AB76&gt;0,ROUND(AB76,0),0)</f>
        <v>900</v>
      </c>
      <c r="Q759" s="276">
        <f>IF(AB77&gt;0,ROUND(AB77,0),0)</f>
        <v>0</v>
      </c>
      <c r="R759" s="276">
        <f>IF(AB78&gt;0,ROUND(AB78,0),0)</f>
        <v>327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1771467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193*2018*7180*A</v>
      </c>
      <c r="B760" s="276">
        <f>ROUND(AC59,0)</f>
        <v>0</v>
      </c>
      <c r="C760" s="278">
        <f>ROUND(AC60,2)</f>
        <v>6.44</v>
      </c>
      <c r="D760" s="276">
        <f>ROUND(AC61,0)</f>
        <v>463613</v>
      </c>
      <c r="E760" s="276">
        <f>ROUND(AC62,0)</f>
        <v>44353</v>
      </c>
      <c r="F760" s="276">
        <f>ROUND(AC63,0)</f>
        <v>0</v>
      </c>
      <c r="G760" s="276">
        <f>ROUND(AC64,0)</f>
        <v>68802</v>
      </c>
      <c r="H760" s="276">
        <f>ROUND(AC65,0)</f>
        <v>5</v>
      </c>
      <c r="I760" s="276">
        <f>ROUND(AC66,0)</f>
        <v>22811</v>
      </c>
      <c r="J760" s="276">
        <f>ROUND(AC67,0)</f>
        <v>12609</v>
      </c>
      <c r="K760" s="276">
        <f>ROUND(AC68,0)</f>
        <v>0</v>
      </c>
      <c r="L760" s="276">
        <f>ROUND(AC69,0)</f>
        <v>5536</v>
      </c>
      <c r="M760" s="276">
        <f>ROUND(AC70,0)</f>
        <v>0</v>
      </c>
      <c r="N760" s="276">
        <f>ROUND(AC75,0)</f>
        <v>2337553</v>
      </c>
      <c r="O760" s="276">
        <f>ROUND(AC73,0)</f>
        <v>1017871</v>
      </c>
      <c r="P760" s="276">
        <f>IF(AC76&gt;0,ROUND(AC76,0),0)</f>
        <v>536</v>
      </c>
      <c r="Q760" s="276">
        <f>IF(AC77&gt;0,ROUND(AC77,0),0)</f>
        <v>0</v>
      </c>
      <c r="R760" s="276">
        <f>IF(AC78&gt;0,ROUND(AC78,0),0)</f>
        <v>195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419883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193*2018*7190*A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193*2018*7200*A</v>
      </c>
      <c r="B762" s="276">
        <f>ROUND(AE59,0)</f>
        <v>0</v>
      </c>
      <c r="C762" s="278">
        <f>ROUND(AE60,2)</f>
        <v>15.15</v>
      </c>
      <c r="D762" s="276">
        <f>ROUND(AE61,0)</f>
        <v>1266148</v>
      </c>
      <c r="E762" s="276">
        <f>ROUND(AE62,0)</f>
        <v>121131</v>
      </c>
      <c r="F762" s="276">
        <f>ROUND(AE63,0)</f>
        <v>0</v>
      </c>
      <c r="G762" s="276">
        <f>ROUND(AE64,0)</f>
        <v>16214</v>
      </c>
      <c r="H762" s="276">
        <f>ROUND(AE65,0)</f>
        <v>0</v>
      </c>
      <c r="I762" s="276">
        <f>ROUND(AE66,0)</f>
        <v>3993</v>
      </c>
      <c r="J762" s="276">
        <f>ROUND(AE67,0)</f>
        <v>99599</v>
      </c>
      <c r="K762" s="276">
        <f>ROUND(AE68,0)</f>
        <v>3660</v>
      </c>
      <c r="L762" s="276">
        <f>ROUND(AE69,0)</f>
        <v>17087</v>
      </c>
      <c r="M762" s="276">
        <f>ROUND(AE70,0)</f>
        <v>0</v>
      </c>
      <c r="N762" s="276">
        <f>ROUND(AE75,0)</f>
        <v>3851086</v>
      </c>
      <c r="O762" s="276">
        <f>ROUND(AE73,0)</f>
        <v>580885</v>
      </c>
      <c r="P762" s="276">
        <f>IF(AE76&gt;0,ROUND(AE76,0),0)</f>
        <v>4233</v>
      </c>
      <c r="Q762" s="276">
        <f>IF(AE77&gt;0,ROUND(AE77,0),0)</f>
        <v>0</v>
      </c>
      <c r="R762" s="276">
        <f>IF(AE78&gt;0,ROUND(AE78,0),0)</f>
        <v>1537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1267951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193*2018*7220*A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193*2018*7230*A</v>
      </c>
      <c r="B764" s="276">
        <f>ROUND(AG59,0)</f>
        <v>0</v>
      </c>
      <c r="C764" s="278">
        <f>ROUND(AG60,2)</f>
        <v>17.649999999999999</v>
      </c>
      <c r="D764" s="276">
        <f>ROUND(AG61,0)</f>
        <v>1652348</v>
      </c>
      <c r="E764" s="276">
        <f>ROUND(AG62,0)</f>
        <v>158078</v>
      </c>
      <c r="F764" s="276">
        <f>ROUND(AG63,0)</f>
        <v>2229428</v>
      </c>
      <c r="G764" s="276">
        <f>ROUND(AG64,0)</f>
        <v>162217</v>
      </c>
      <c r="H764" s="276">
        <f>ROUND(AG65,0)</f>
        <v>-68</v>
      </c>
      <c r="I764" s="276">
        <f>ROUND(AG66,0)</f>
        <v>22175</v>
      </c>
      <c r="J764" s="276">
        <f>ROUND(AG67,0)</f>
        <v>107811</v>
      </c>
      <c r="K764" s="276">
        <f>ROUND(AG68,0)</f>
        <v>0</v>
      </c>
      <c r="L764" s="276">
        <f>ROUND(AG69,0)</f>
        <v>21741</v>
      </c>
      <c r="M764" s="276">
        <f>ROUND(AG70,0)</f>
        <v>11619</v>
      </c>
      <c r="N764" s="276">
        <f>ROUND(AG75,0)</f>
        <v>15853536</v>
      </c>
      <c r="O764" s="276">
        <f>ROUND(AG73,0)</f>
        <v>461298</v>
      </c>
      <c r="P764" s="276">
        <f>IF(AG76&gt;0,ROUND(AG76,0),0)</f>
        <v>4582</v>
      </c>
      <c r="Q764" s="276">
        <f>IF(AG77&gt;0,ROUND(AG77,0),0)</f>
        <v>0</v>
      </c>
      <c r="R764" s="276">
        <f>IF(AG78&gt;0,ROUND(AG78,0),0)</f>
        <v>1663</v>
      </c>
      <c r="S764" s="276">
        <f>IF(AG79&gt;0,ROUND(AG79,0),0)</f>
        <v>0</v>
      </c>
      <c r="T764" s="278">
        <f>IF(AG80&gt;0,ROUND(AG80,2),0)</f>
        <v>11.36</v>
      </c>
      <c r="U764" s="276"/>
      <c r="V764" s="277"/>
      <c r="W764" s="276"/>
      <c r="X764" s="276"/>
      <c r="Y764" s="276">
        <f t="shared" si="21"/>
        <v>3487359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193*2018*7240*A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193*2018*7250*A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193*2018*7260*A</v>
      </c>
      <c r="B767" s="276">
        <f>ROUND(AJ59,0)</f>
        <v>0</v>
      </c>
      <c r="C767" s="278">
        <f>ROUND(AJ60,2)</f>
        <v>0.28999999999999998</v>
      </c>
      <c r="D767" s="276">
        <f>ROUND(AJ61,0)</f>
        <v>37107</v>
      </c>
      <c r="E767" s="276">
        <f>ROUND(AJ62,0)</f>
        <v>3550</v>
      </c>
      <c r="F767" s="276">
        <f>ROUND(AJ63,0)</f>
        <v>0</v>
      </c>
      <c r="G767" s="276">
        <f>ROUND(AJ64,0)</f>
        <v>2653</v>
      </c>
      <c r="H767" s="276">
        <f>ROUND(AJ65,0)</f>
        <v>0</v>
      </c>
      <c r="I767" s="276">
        <f>ROUND(AJ66,0)</f>
        <v>1242</v>
      </c>
      <c r="J767" s="276">
        <f>ROUND(AJ67,0)</f>
        <v>0</v>
      </c>
      <c r="K767" s="276">
        <f>ROUND(AJ68,0)</f>
        <v>0</v>
      </c>
      <c r="L767" s="276">
        <f>ROUND(AJ69,0)</f>
        <v>7592</v>
      </c>
      <c r="M767" s="276">
        <f>ROUND(AJ70,0)</f>
        <v>0</v>
      </c>
      <c r="N767" s="276">
        <f>ROUND(AJ75,0)</f>
        <v>1736289</v>
      </c>
      <c r="O767" s="276">
        <f>ROUND(AJ73,0)</f>
        <v>3520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0.26</v>
      </c>
      <c r="U767" s="276"/>
      <c r="V767" s="277"/>
      <c r="W767" s="276"/>
      <c r="X767" s="276"/>
      <c r="Y767" s="276">
        <f t="shared" si="21"/>
        <v>67691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193*2018*7310*A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193*2018*7320*A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193*2018*7330*A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193*2018*7340*A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193*2018*7350*A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193*2018*7380*A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193*2018*7390*A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193*2018*7400*A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193*2018*7410*A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193*2018*7420*A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193*2018*7430*A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193*2018*7490*A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26066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432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193*2018*8200*A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193*2018*8310*A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193*2018*8320*A</v>
      </c>
      <c r="B782" s="276">
        <f>ROUND(AY59,0)</f>
        <v>16424</v>
      </c>
      <c r="C782" s="278">
        <f>ROUND(AY60,2)</f>
        <v>9.6199999999999992</v>
      </c>
      <c r="D782" s="276">
        <f>ROUND(AY61,0)</f>
        <v>401244</v>
      </c>
      <c r="E782" s="276">
        <f>ROUND(AY62,0)</f>
        <v>38387</v>
      </c>
      <c r="F782" s="276">
        <f>ROUND(AY63,0)</f>
        <v>0</v>
      </c>
      <c r="G782" s="276">
        <f>ROUND(AY64,0)</f>
        <v>278942</v>
      </c>
      <c r="H782" s="276">
        <f>ROUND(AY65,0)</f>
        <v>0</v>
      </c>
      <c r="I782" s="276">
        <f>ROUND(AY66,0)</f>
        <v>6816</v>
      </c>
      <c r="J782" s="276">
        <f>ROUND(AY67,0)</f>
        <v>78460</v>
      </c>
      <c r="K782" s="276">
        <f>ROUND(AY68,0)</f>
        <v>0</v>
      </c>
      <c r="L782" s="276">
        <f>ROUND(AY69,0)</f>
        <v>7690</v>
      </c>
      <c r="M782" s="276">
        <f>ROUND(AY70,0)</f>
        <v>363716</v>
      </c>
      <c r="N782" s="276"/>
      <c r="O782" s="276"/>
      <c r="P782" s="276">
        <f>IF(AY76&gt;0,ROUND(AY76,0),0)</f>
        <v>3335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193*2018*8330*A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193*2018*8350*A</v>
      </c>
      <c r="B784" s="276">
        <f>ROUND(BA59,0)</f>
        <v>0</v>
      </c>
      <c r="C784" s="278">
        <f>ROUND(BA60,2)</f>
        <v>2.75</v>
      </c>
      <c r="D784" s="276">
        <f>ROUND(BA61,0)</f>
        <v>88589</v>
      </c>
      <c r="E784" s="276">
        <f>ROUND(BA62,0)</f>
        <v>8475</v>
      </c>
      <c r="F784" s="276">
        <f>ROUND(BA63,0)</f>
        <v>0</v>
      </c>
      <c r="G784" s="276">
        <f>ROUND(BA64,0)</f>
        <v>27801</v>
      </c>
      <c r="H784" s="276">
        <f>ROUND(BA65,0)</f>
        <v>0</v>
      </c>
      <c r="I784" s="276">
        <f>ROUND(BA66,0)</f>
        <v>133</v>
      </c>
      <c r="J784" s="276">
        <f>ROUND(BA67,0)</f>
        <v>15206</v>
      </c>
      <c r="K784" s="276">
        <f>ROUND(BA68,0)</f>
        <v>0</v>
      </c>
      <c r="L784" s="276">
        <f>ROUND(BA69,0)</f>
        <v>0</v>
      </c>
      <c r="M784" s="276">
        <f>ROUND(BA70,0)</f>
        <v>10908</v>
      </c>
      <c r="N784" s="276"/>
      <c r="O784" s="276"/>
      <c r="P784" s="276">
        <f>IF(BA76&gt;0,ROUND(BA76,0),0)</f>
        <v>646</v>
      </c>
      <c r="Q784" s="276">
        <f>IF(BA77&gt;0,ROUND(BA77,0),0)</f>
        <v>0</v>
      </c>
      <c r="R784" s="276">
        <f>IF(BA78&gt;0,ROUND(BA78,0),0)</f>
        <v>235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193*2018*8360*A</v>
      </c>
      <c r="B785" s="276"/>
      <c r="C785" s="278">
        <f>ROUND(BB60,2)</f>
        <v>1.5</v>
      </c>
      <c r="D785" s="276">
        <f>ROUND(BB61,0)</f>
        <v>112368</v>
      </c>
      <c r="E785" s="276">
        <f>ROUND(BB62,0)</f>
        <v>10750</v>
      </c>
      <c r="F785" s="276">
        <f>ROUND(BB63,0)</f>
        <v>0</v>
      </c>
      <c r="G785" s="276">
        <f>ROUND(BB64,0)</f>
        <v>6666</v>
      </c>
      <c r="H785" s="276">
        <f>ROUND(BB65,0)</f>
        <v>0</v>
      </c>
      <c r="I785" s="276">
        <f>ROUND(BB66,0)</f>
        <v>37062</v>
      </c>
      <c r="J785" s="276">
        <f>ROUND(BB67,0)</f>
        <v>1131</v>
      </c>
      <c r="K785" s="276">
        <f>ROUND(BB68,0)</f>
        <v>0</v>
      </c>
      <c r="L785" s="276">
        <f>ROUND(BB69,0)</f>
        <v>242</v>
      </c>
      <c r="M785" s="276">
        <f>ROUND(BB70,0)</f>
        <v>0</v>
      </c>
      <c r="N785" s="276"/>
      <c r="O785" s="276"/>
      <c r="P785" s="276">
        <f>IF(BB76&gt;0,ROUND(BB76,0),0)</f>
        <v>48</v>
      </c>
      <c r="Q785" s="276">
        <f>IF(BB77&gt;0,ROUND(BB77,0),0)</f>
        <v>0</v>
      </c>
      <c r="R785" s="276">
        <f>IF(BB78&gt;0,ROUND(BB78,0),0)</f>
        <v>17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193*2018*8370*A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193*2018*8420*A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-217</v>
      </c>
      <c r="H787" s="276">
        <f>ROUND(BD65,0)</f>
        <v>0</v>
      </c>
      <c r="I787" s="276">
        <f>ROUND(BD66,0)</f>
        <v>12317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193*2018*8430*A</v>
      </c>
      <c r="B788" s="276">
        <f>ROUND(BE59,0)</f>
        <v>71733</v>
      </c>
      <c r="C788" s="278">
        <f>ROUND(BE60,2)</f>
        <v>8.9</v>
      </c>
      <c r="D788" s="276">
        <f>ROUND(BE61,0)</f>
        <v>475553</v>
      </c>
      <c r="E788" s="276">
        <f>ROUND(BE62,0)</f>
        <v>45495</v>
      </c>
      <c r="F788" s="276">
        <f>ROUND(BE63,0)</f>
        <v>4978</v>
      </c>
      <c r="G788" s="276">
        <f>ROUND(BE64,0)</f>
        <v>54847</v>
      </c>
      <c r="H788" s="276">
        <f>ROUND(BE65,0)</f>
        <v>522009</v>
      </c>
      <c r="I788" s="276">
        <f>ROUND(BE66,0)</f>
        <v>180892</v>
      </c>
      <c r="J788" s="276">
        <f>ROUND(BE67,0)</f>
        <v>189105</v>
      </c>
      <c r="K788" s="276">
        <f>ROUND(BE68,0)</f>
        <v>2880</v>
      </c>
      <c r="L788" s="276">
        <f>ROUND(BE69,0)</f>
        <v>16984</v>
      </c>
      <c r="M788" s="276">
        <f>ROUND(BE70,0)</f>
        <v>0</v>
      </c>
      <c r="N788" s="276"/>
      <c r="O788" s="276"/>
      <c r="P788" s="276">
        <f>IF(BE76&gt;0,ROUND(BE76,0),0)</f>
        <v>8037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193*2018*8460*A</v>
      </c>
      <c r="B789" s="276"/>
      <c r="C789" s="278">
        <f>ROUND(BF60,2)</f>
        <v>13.26</v>
      </c>
      <c r="D789" s="276">
        <f>ROUND(BF61,0)</f>
        <v>441827</v>
      </c>
      <c r="E789" s="276">
        <f>ROUND(BF62,0)</f>
        <v>42269</v>
      </c>
      <c r="F789" s="276">
        <f>ROUND(BF63,0)</f>
        <v>0</v>
      </c>
      <c r="G789" s="276">
        <f>ROUND(BF64,0)</f>
        <v>26802</v>
      </c>
      <c r="H789" s="276">
        <f>ROUND(BF65,0)</f>
        <v>1464</v>
      </c>
      <c r="I789" s="276">
        <f>ROUND(BF66,0)</f>
        <v>10626</v>
      </c>
      <c r="J789" s="276">
        <f>ROUND(BF67,0)</f>
        <v>15448</v>
      </c>
      <c r="K789" s="276">
        <f>ROUND(BF68,0)</f>
        <v>0</v>
      </c>
      <c r="L789" s="276">
        <f>ROUND(BF69,0)</f>
        <v>1011</v>
      </c>
      <c r="M789" s="276">
        <f>ROUND(BF70,0)</f>
        <v>0</v>
      </c>
      <c r="N789" s="276"/>
      <c r="O789" s="276"/>
      <c r="P789" s="276">
        <f>IF(BF76&gt;0,ROUND(BF76,0),0)</f>
        <v>657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193*2018*8470*A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1002</v>
      </c>
      <c r="I790" s="276">
        <f>ROUND(BG66,0)</f>
        <v>37320</v>
      </c>
      <c r="J790" s="276">
        <f>ROUND(BG67,0)</f>
        <v>0</v>
      </c>
      <c r="K790" s="276">
        <f>ROUND(BG68,0)</f>
        <v>0</v>
      </c>
      <c r="L790" s="276">
        <f>ROUND(BG69,0)</f>
        <v>159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193*2018*8480*A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507</v>
      </c>
      <c r="H791" s="276">
        <f>ROUND(BH65,0)</f>
        <v>110</v>
      </c>
      <c r="I791" s="276">
        <f>ROUND(BH66,0)</f>
        <v>2220</v>
      </c>
      <c r="J791" s="276">
        <f>ROUND(BH67,0)</f>
        <v>37226</v>
      </c>
      <c r="K791" s="276">
        <f>ROUND(BH68,0)</f>
        <v>0</v>
      </c>
      <c r="L791" s="276">
        <f>ROUND(BH69,0)</f>
        <v>14277</v>
      </c>
      <c r="M791" s="276">
        <f>ROUND(BH70,0)</f>
        <v>0</v>
      </c>
      <c r="N791" s="276"/>
      <c r="O791" s="276"/>
      <c r="P791" s="276">
        <f>IF(BH76&gt;0,ROUND(BH76,0),0)</f>
        <v>1582</v>
      </c>
      <c r="Q791" s="276">
        <f>IF(BH77&gt;0,ROUND(BH77,0),0)</f>
        <v>0</v>
      </c>
      <c r="R791" s="276">
        <f>IF(BH78&gt;0,ROUND(BH78,0),0)</f>
        <v>574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193*2018*8490*A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193*2018*8510*A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512</v>
      </c>
      <c r="J793" s="276">
        <f>ROUND(BJ67,0)</f>
        <v>4960</v>
      </c>
      <c r="K793" s="276">
        <f>ROUND(BJ68,0)</f>
        <v>0</v>
      </c>
      <c r="L793" s="276">
        <f>ROUND(BJ69,0)</f>
        <v>637</v>
      </c>
      <c r="M793" s="276">
        <f>ROUND(BJ70,0)</f>
        <v>0</v>
      </c>
      <c r="N793" s="276"/>
      <c r="O793" s="276"/>
      <c r="P793" s="276">
        <f>IF(BJ76&gt;0,ROUND(BJ76,0),0)</f>
        <v>211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193*2018*8530*A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193*2018*8560*A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36913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1569</v>
      </c>
      <c r="Q795" s="276">
        <f>IF(BL77&gt;0,ROUND(BL77,0),0)</f>
        <v>0</v>
      </c>
      <c r="R795" s="276">
        <f>IF(BL78&gt;0,ROUND(BL78,0),0)</f>
        <v>569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193*2018*8590*A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193*2018*8610*A</v>
      </c>
      <c r="B797" s="276"/>
      <c r="C797" s="278">
        <f>ROUND(BN60,2)</f>
        <v>6.35</v>
      </c>
      <c r="D797" s="276">
        <f>ROUND(BN61,0)</f>
        <v>670320</v>
      </c>
      <c r="E797" s="276">
        <f>ROUND(BN62,0)</f>
        <v>64129</v>
      </c>
      <c r="F797" s="276">
        <f>ROUND(BN63,0)</f>
        <v>17978</v>
      </c>
      <c r="G797" s="276">
        <f>ROUND(BN64,0)</f>
        <v>7726</v>
      </c>
      <c r="H797" s="276">
        <f>ROUND(BN65,0)</f>
        <v>14135</v>
      </c>
      <c r="I797" s="276">
        <f>ROUND(BN66,0)</f>
        <v>42549</v>
      </c>
      <c r="J797" s="276">
        <f>ROUND(BN67,0)</f>
        <v>141538</v>
      </c>
      <c r="K797" s="276">
        <f>ROUND(BN68,0)</f>
        <v>74</v>
      </c>
      <c r="L797" s="276">
        <f>ROUND(BN69,0)</f>
        <v>217363</v>
      </c>
      <c r="M797" s="276">
        <f>ROUND(BN70,0)</f>
        <v>192312</v>
      </c>
      <c r="N797" s="276"/>
      <c r="O797" s="276"/>
      <c r="P797" s="276">
        <f>IF(BN76&gt;0,ROUND(BN76,0),0)</f>
        <v>6016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193*2018*8620*A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707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3171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193*2018*8630*A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193*2018*8640*A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193*2018*8650*A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193*2018*8660*A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1700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6581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280</v>
      </c>
      <c r="Q802" s="276">
        <f>IF(BS77&gt;0,ROUND(BS77,0),0)</f>
        <v>0</v>
      </c>
      <c r="R802" s="276">
        <f>IF(BS78&gt;0,ROUND(BS78,0),0)</f>
        <v>102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193*2018*8670*A</v>
      </c>
      <c r="B803" s="276"/>
      <c r="C803" s="278">
        <f>ROUND(BT60,2)</f>
        <v>3.14</v>
      </c>
      <c r="D803" s="276">
        <f>ROUND(BT61,0)</f>
        <v>238188</v>
      </c>
      <c r="E803" s="276">
        <f>ROUND(BT62,0)</f>
        <v>22787</v>
      </c>
      <c r="F803" s="276">
        <f>ROUND(BT63,0)</f>
        <v>1751</v>
      </c>
      <c r="G803" s="276">
        <f>ROUND(BT64,0)</f>
        <v>2323</v>
      </c>
      <c r="H803" s="276">
        <f>ROUND(BT65,0)</f>
        <v>428</v>
      </c>
      <c r="I803" s="276">
        <f>ROUND(BT66,0)</f>
        <v>128</v>
      </c>
      <c r="J803" s="276">
        <f>ROUND(BT67,0)</f>
        <v>20801</v>
      </c>
      <c r="K803" s="276">
        <f>ROUND(BT68,0)</f>
        <v>0</v>
      </c>
      <c r="L803" s="276">
        <f>ROUND(BT69,0)</f>
        <v>52280</v>
      </c>
      <c r="M803" s="276">
        <f>ROUND(BT70,0)</f>
        <v>0</v>
      </c>
      <c r="N803" s="276"/>
      <c r="O803" s="276"/>
      <c r="P803" s="276">
        <f>IF(BT76&gt;0,ROUND(BT76,0),0)</f>
        <v>884</v>
      </c>
      <c r="Q803" s="276">
        <f>IF(BT77&gt;0,ROUND(BT77,0),0)</f>
        <v>0</v>
      </c>
      <c r="R803" s="276">
        <f>IF(BT78&gt;0,ROUND(BT78,0),0)</f>
        <v>321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193*2018*8680*A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193*2018*8690*A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25308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1076</v>
      </c>
      <c r="Q805" s="276">
        <f>IF(BV77&gt;0,ROUND(BV77,0),0)</f>
        <v>0</v>
      </c>
      <c r="R805" s="276">
        <f>IF(BV78&gt;0,ROUND(BV78,0),0)</f>
        <v>390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193*2018*8700*A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211611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193*2018*8710*A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193*2018*8720*A</v>
      </c>
      <c r="B808" s="276"/>
      <c r="C808" s="278">
        <f>ROUND(BY60,2)</f>
        <v>6.14</v>
      </c>
      <c r="D808" s="276">
        <f>ROUND(BY61,0)</f>
        <v>664122</v>
      </c>
      <c r="E808" s="276">
        <f>ROUND(BY62,0)</f>
        <v>63536</v>
      </c>
      <c r="F808" s="276">
        <f>ROUND(BY63,0)</f>
        <v>0</v>
      </c>
      <c r="G808" s="276">
        <f>ROUND(BY64,0)</f>
        <v>2040</v>
      </c>
      <c r="H808" s="276">
        <f>ROUND(BY65,0)</f>
        <v>0</v>
      </c>
      <c r="I808" s="276">
        <f>ROUND(BY66,0)</f>
        <v>344599</v>
      </c>
      <c r="J808" s="276">
        <f>ROUND(BY67,0)</f>
        <v>12739</v>
      </c>
      <c r="K808" s="276">
        <f>ROUND(BY68,0)</f>
        <v>0</v>
      </c>
      <c r="L808" s="276">
        <f>ROUND(BY69,0)</f>
        <v>12966</v>
      </c>
      <c r="M808" s="276">
        <f>ROUND(BY70,0)</f>
        <v>0</v>
      </c>
      <c r="N808" s="276"/>
      <c r="O808" s="276"/>
      <c r="P808" s="276">
        <f>IF(BY76&gt;0,ROUND(BY76,0),0)</f>
        <v>541</v>
      </c>
      <c r="Q808" s="276">
        <f>IF(BY77&gt;0,ROUND(BY77,0),0)</f>
        <v>0</v>
      </c>
      <c r="R808" s="276">
        <f>IF(BY78&gt;0,ROUND(BY78,0),0)</f>
        <v>197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193*2018*8730*A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193*2018*8740*A</v>
      </c>
      <c r="B810" s="276"/>
      <c r="C810" s="278">
        <f>ROUND(CA60,2)</f>
        <v>0.14000000000000001</v>
      </c>
      <c r="D810" s="276">
        <f>ROUND(CA61,0)</f>
        <v>12196</v>
      </c>
      <c r="E810" s="276">
        <f>ROUND(CA62,0)</f>
        <v>1167</v>
      </c>
      <c r="F810" s="276">
        <f>ROUND(CA63,0)</f>
        <v>0</v>
      </c>
      <c r="G810" s="276">
        <f>ROUND(CA64,0)</f>
        <v>5510</v>
      </c>
      <c r="H810" s="276">
        <f>ROUND(CA65,0)</f>
        <v>0</v>
      </c>
      <c r="I810" s="276">
        <f>ROUND(CA66,0)</f>
        <v>176225</v>
      </c>
      <c r="J810" s="276">
        <f>ROUND(CA67,0)</f>
        <v>0</v>
      </c>
      <c r="K810" s="276">
        <f>ROUND(CA68,0)</f>
        <v>0</v>
      </c>
      <c r="L810" s="276">
        <f>ROUND(CA69,0)</f>
        <v>5785</v>
      </c>
      <c r="M810" s="276">
        <f>ROUND(CA70,0)</f>
        <v>70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193*2018*8770*A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193*2018*8790*A</v>
      </c>
      <c r="B812" s="276"/>
      <c r="C812" s="278">
        <f>ROUND(CC60,2)</f>
        <v>0.01</v>
      </c>
      <c r="D812" s="276">
        <f>ROUND(CC61,0)</f>
        <v>127388</v>
      </c>
      <c r="E812" s="276">
        <f>ROUND(CC62,0)</f>
        <v>12187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189</v>
      </c>
      <c r="J812" s="276">
        <f>ROUND(CC67,0)</f>
        <v>11274</v>
      </c>
      <c r="K812" s="276">
        <f>ROUND(CC68,0)</f>
        <v>0</v>
      </c>
      <c r="L812" s="276">
        <f>ROUND(CC69,0)</f>
        <v>16404375</v>
      </c>
      <c r="M812" s="276">
        <f>ROUND(CC70,0)</f>
        <v>-690</v>
      </c>
      <c r="N812" s="276"/>
      <c r="O812" s="276"/>
      <c r="P812" s="276">
        <f>IF(CC76&gt;0,ROUND(CC76,0),0)</f>
        <v>479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193*2018*9000*A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1553774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212.04999999999993</v>
      </c>
      <c r="D815" s="277">
        <f t="shared" si="22"/>
        <v>17085962</v>
      </c>
      <c r="E815" s="277">
        <f t="shared" si="22"/>
        <v>1634593</v>
      </c>
      <c r="F815" s="277">
        <f t="shared" si="22"/>
        <v>4294094</v>
      </c>
      <c r="G815" s="277">
        <f t="shared" si="22"/>
        <v>4536712</v>
      </c>
      <c r="H815" s="277">
        <f t="shared" si="22"/>
        <v>540375</v>
      </c>
      <c r="I815" s="277">
        <f t="shared" si="22"/>
        <v>3332208</v>
      </c>
      <c r="J815" s="277">
        <f t="shared" si="22"/>
        <v>1687783</v>
      </c>
      <c r="K815" s="277">
        <f t="shared" si="22"/>
        <v>202233</v>
      </c>
      <c r="L815" s="277">
        <f>SUM(L734:L813)+SUM(U734:U813)</f>
        <v>18451070</v>
      </c>
      <c r="M815" s="277">
        <f>SUM(M734:M813)+SUM(V734:V813)</f>
        <v>582303</v>
      </c>
      <c r="N815" s="277">
        <f t="shared" ref="N815:Y815" si="23">SUM(N734:N813)</f>
        <v>107911712</v>
      </c>
      <c r="O815" s="277">
        <f t="shared" si="23"/>
        <v>22083515</v>
      </c>
      <c r="P815" s="277">
        <f t="shared" si="23"/>
        <v>71735</v>
      </c>
      <c r="Q815" s="277">
        <f t="shared" si="23"/>
        <v>16424</v>
      </c>
      <c r="R815" s="277">
        <f t="shared" si="23"/>
        <v>19239</v>
      </c>
      <c r="S815" s="277">
        <f t="shared" si="23"/>
        <v>280800</v>
      </c>
      <c r="T815" s="281">
        <f t="shared" si="23"/>
        <v>49.099999999999994</v>
      </c>
      <c r="U815" s="277">
        <f t="shared" si="23"/>
        <v>1553774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23907424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212.04999999999995</v>
      </c>
      <c r="D816" s="277">
        <f>CE61</f>
        <v>17085963.750000004</v>
      </c>
      <c r="E816" s="277">
        <f>CE62</f>
        <v>1634593</v>
      </c>
      <c r="F816" s="277">
        <f>CE63</f>
        <v>4294093.32</v>
      </c>
      <c r="G816" s="277">
        <f>CE64</f>
        <v>4536711.7500000009</v>
      </c>
      <c r="H816" s="280">
        <f>CE65</f>
        <v>540374.57000000018</v>
      </c>
      <c r="I816" s="280">
        <f>CE66</f>
        <v>3332205.88</v>
      </c>
      <c r="J816" s="280">
        <f>CE67</f>
        <v>1687783</v>
      </c>
      <c r="K816" s="280">
        <f>CE68</f>
        <v>202234.37</v>
      </c>
      <c r="L816" s="280">
        <f>CE69</f>
        <v>18451069.781662107</v>
      </c>
      <c r="M816" s="280">
        <f>CE70</f>
        <v>582303.35000000009</v>
      </c>
      <c r="N816" s="277">
        <f>CE75</f>
        <v>107911711.23000002</v>
      </c>
      <c r="O816" s="277">
        <f>CE73</f>
        <v>22083514.009999998</v>
      </c>
      <c r="P816" s="277">
        <f>CE76</f>
        <v>71733.350000000006</v>
      </c>
      <c r="Q816" s="277">
        <f>CE77</f>
        <v>16424</v>
      </c>
      <c r="R816" s="277">
        <f>CE78</f>
        <v>19237.385727382029</v>
      </c>
      <c r="S816" s="277">
        <f>CE79</f>
        <v>280800</v>
      </c>
      <c r="T816" s="281">
        <f>CE80</f>
        <v>49.1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23907425.71166211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17085963.749999996</v>
      </c>
      <c r="E817" s="180">
        <f>C379</f>
        <v>1634591.44</v>
      </c>
      <c r="F817" s="180">
        <f>C380</f>
        <v>4294093.32</v>
      </c>
      <c r="G817" s="240">
        <f>C381</f>
        <v>4536711.7499999991</v>
      </c>
      <c r="H817" s="240">
        <f>C382</f>
        <v>540374.56999999995</v>
      </c>
      <c r="I817" s="240">
        <f>C383</f>
        <v>3332205.8800000004</v>
      </c>
      <c r="J817" s="240">
        <f>C384</f>
        <v>1687782.0500000003</v>
      </c>
      <c r="K817" s="240">
        <f>C385</f>
        <v>202234.37</v>
      </c>
      <c r="L817" s="240">
        <f>C386+C387+C388+C389</f>
        <v>18451069.78166211</v>
      </c>
      <c r="M817" s="240">
        <f>C370</f>
        <v>582303.35</v>
      </c>
      <c r="N817" s="180">
        <f>D361</f>
        <v>107911711.22999997</v>
      </c>
      <c r="O817" s="180">
        <f>C359</f>
        <v>22083514.010000009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N18" sqref="N18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MOUNT CARMEL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H-193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982 E. COLUMBIA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COLVILLE, WA  99114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H-193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MOUNT CARMEL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Stevens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Robert Campbell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Gary Livingston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509-685-2406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509-685-2492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1054</v>
      </c>
      <c r="G23" s="21">
        <f>data!D111</f>
        <v>4517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201</v>
      </c>
      <c r="G26" s="13">
        <f>data!D114</f>
        <v>342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21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55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5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MOUNT CARMEL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610</v>
      </c>
      <c r="C7" s="48">
        <f>data!B139</f>
        <v>3156</v>
      </c>
      <c r="D7" s="48">
        <f>data!B140</f>
        <v>41685.547724306809</v>
      </c>
      <c r="E7" s="48">
        <f>data!B141</f>
        <v>12570582.559999999</v>
      </c>
      <c r="F7" s="48">
        <f>data!B142</f>
        <v>45840145.909999989</v>
      </c>
      <c r="G7" s="48">
        <f>data!B141+data!B142</f>
        <v>58410728.469999984</v>
      </c>
    </row>
    <row r="8" spans="1:13" ht="20.100000000000001" customHeight="1" x14ac:dyDescent="0.25">
      <c r="A8" s="23" t="s">
        <v>297</v>
      </c>
      <c r="B8" s="48">
        <f>data!C138</f>
        <v>284</v>
      </c>
      <c r="C8" s="48">
        <f>data!C139</f>
        <v>812</v>
      </c>
      <c r="D8" s="48">
        <f>data!C140</f>
        <v>19224.116387765789</v>
      </c>
      <c r="E8" s="48">
        <f>data!C141</f>
        <v>5383894.2000000011</v>
      </c>
      <c r="F8" s="48">
        <f>data!C142</f>
        <v>21140091.669999998</v>
      </c>
      <c r="G8" s="48">
        <f>data!C141+data!C142</f>
        <v>26523985.869999997</v>
      </c>
    </row>
    <row r="9" spans="1:13" ht="20.100000000000001" customHeight="1" x14ac:dyDescent="0.25">
      <c r="A9" s="23" t="s">
        <v>1058</v>
      </c>
      <c r="B9" s="48">
        <f>data!D138</f>
        <v>160</v>
      </c>
      <c r="C9" s="48">
        <f>data!D139</f>
        <v>549</v>
      </c>
      <c r="D9" s="48">
        <f>data!D140</f>
        <v>25490.335887927416</v>
      </c>
      <c r="E9" s="48">
        <f>data!D141</f>
        <v>3556120.1799999997</v>
      </c>
      <c r="F9" s="48">
        <f>data!D142</f>
        <v>28030835.149999999</v>
      </c>
      <c r="G9" s="48">
        <f>data!D141+data!D142</f>
        <v>31586955.329999998</v>
      </c>
    </row>
    <row r="10" spans="1:13" ht="20.100000000000001" customHeight="1" x14ac:dyDescent="0.25">
      <c r="A10" s="111" t="s">
        <v>203</v>
      </c>
      <c r="B10" s="48">
        <f>data!E138</f>
        <v>1054</v>
      </c>
      <c r="C10" s="48">
        <f>data!E139</f>
        <v>4517</v>
      </c>
      <c r="D10" s="48">
        <f>data!E140</f>
        <v>86400.000000000015</v>
      </c>
      <c r="E10" s="48">
        <f>data!E141</f>
        <v>21510596.939999998</v>
      </c>
      <c r="F10" s="48">
        <f>data!E142</f>
        <v>95011072.729999989</v>
      </c>
      <c r="G10" s="48">
        <f>data!E141+data!E142</f>
        <v>116521669.66999999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MOUNT CARMEL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1225183.71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35069.65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-23655.3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347252.38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54924.890000000021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1638775.33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65628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130630.01999999999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196258.02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25100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25100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40320.29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362122.37000000005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402442.66000000003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1153168.43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1153168.43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MOUNT CARMEL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169015.18</v>
      </c>
      <c r="D7" s="21">
        <f>data!C195</f>
        <v>0</v>
      </c>
      <c r="E7" s="21">
        <f>data!D195</f>
        <v>0</v>
      </c>
      <c r="F7" s="21">
        <f>data!E195</f>
        <v>169015.18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3486636.9200000004</v>
      </c>
      <c r="D8" s="21">
        <f>data!C196</f>
        <v>0</v>
      </c>
      <c r="E8" s="21">
        <f>data!D196</f>
        <v>0</v>
      </c>
      <c r="F8" s="21">
        <f>data!E196</f>
        <v>3486636.9200000004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39941672.680000007</v>
      </c>
      <c r="D9" s="21">
        <f>data!C197</f>
        <v>0</v>
      </c>
      <c r="E9" s="21">
        <f>data!D197</f>
        <v>0</v>
      </c>
      <c r="F9" s="21">
        <f>data!E197</f>
        <v>39941672.680000007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1046776.2000000002</v>
      </c>
      <c r="D11" s="21">
        <f>data!C199</f>
        <v>7427.46</v>
      </c>
      <c r="E11" s="21">
        <f>data!D199</f>
        <v>0</v>
      </c>
      <c r="F11" s="21">
        <f>data!E199</f>
        <v>1054203.6600000001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13681885.309999999</v>
      </c>
      <c r="D12" s="21">
        <f>data!C200</f>
        <v>493016.64</v>
      </c>
      <c r="E12" s="21">
        <f>data!D200</f>
        <v>0</v>
      </c>
      <c r="F12" s="21">
        <f>data!E200</f>
        <v>14174901.949999999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26133.879999999888</v>
      </c>
      <c r="D14" s="21">
        <f>data!C202</f>
        <v>0</v>
      </c>
      <c r="E14" s="21">
        <f>data!D202</f>
        <v>0</v>
      </c>
      <c r="F14" s="21">
        <f>data!E202</f>
        <v>26133.879999999888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84683.670000001788</v>
      </c>
      <c r="D15" s="21">
        <f>data!C203</f>
        <v>124308.41000000025</v>
      </c>
      <c r="E15" s="21">
        <f>data!D203</f>
        <v>-65075.31</v>
      </c>
      <c r="F15" s="21">
        <f>data!E203</f>
        <v>274067.39000000205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58436803.840000011</v>
      </c>
      <c r="D16" s="21">
        <f>data!C204</f>
        <v>624752.51000000024</v>
      </c>
      <c r="E16" s="21">
        <f>data!D204</f>
        <v>-65075.31</v>
      </c>
      <c r="F16" s="21">
        <f>data!E204</f>
        <v>59126631.660000019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3476854.81</v>
      </c>
      <c r="D24" s="21">
        <f>data!C209</f>
        <v>12526.720000000003</v>
      </c>
      <c r="E24" s="21">
        <f>data!D209</f>
        <v>0</v>
      </c>
      <c r="F24" s="21">
        <f>data!E209</f>
        <v>3489381.5300000003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15320600.84</v>
      </c>
      <c r="D25" s="21">
        <f>data!C210</f>
        <v>1056279.4100000011</v>
      </c>
      <c r="E25" s="21">
        <f>data!D210</f>
        <v>0</v>
      </c>
      <c r="F25" s="21">
        <f>data!E210</f>
        <v>16376880.25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751028.73</v>
      </c>
      <c r="D27" s="21">
        <f>data!C212</f>
        <v>60456.129999999983</v>
      </c>
      <c r="E27" s="21">
        <f>data!D212</f>
        <v>0</v>
      </c>
      <c r="F27" s="21">
        <f>data!E212</f>
        <v>811484.86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11631827.33</v>
      </c>
      <c r="D28" s="21">
        <f>data!C213</f>
        <v>501013.58999999939</v>
      </c>
      <c r="E28" s="21">
        <f>data!D213</f>
        <v>0</v>
      </c>
      <c r="F28" s="21">
        <f>data!E213</f>
        <v>12132840.92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31180311.710000001</v>
      </c>
      <c r="D32" s="21">
        <f>data!C217</f>
        <v>1630275.8500000003</v>
      </c>
      <c r="E32" s="21">
        <f>data!D217</f>
        <v>0</v>
      </c>
      <c r="F32" s="21">
        <f>data!E217</f>
        <v>32810587.560000002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MOUNT CARMEL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538107.96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35949736.380000003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16605192.629999999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903368.25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3037417.24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4075384.2799999993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618704.28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61189803.06000001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529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245324.81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2019551.4700000004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2264876.2800000003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63992787.300000012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MOUNT CARMEL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193931.09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12934694.92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6910242.9400000013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18671761.289999999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499505.52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0.02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25389649.899999999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169015.18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3486636.92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39941672.68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1054203.6599999999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14174901.949999999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26133.879999999888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274067.39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59126631.660000004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32810587.560000002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26316044.100000001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112033.83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112033.83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51817727.829999998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MOUNT CARMEL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687636.88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1382390.05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1920803.0499999998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3990829.98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27327447.850000001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27327447.850000001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27327447.850000001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20499449.999999877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20499449.999999877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51817727.829999879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MOUNT CARMEL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21510596.93999999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95011072.729999974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116521669.66999996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538107.96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61189803.060000017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2264876.2799999998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63992787.300000019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52528882.369999938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496467.02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496467.02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53025349.389999941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17689277.920000006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1638775.3299999994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3776087.79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4948250.6999999993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577450.49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3639884.4899999984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1630275.85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196258.02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25100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402442.66000000003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1153168.43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16132692.009604495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51809663.689604491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1215685.70039545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1215685.70039545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1215685.70039545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MOUNT CARMEL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4517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36.67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2820157.59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261266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1254679.77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180588.90000000002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536778.29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282927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20249.329999999998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-5582.56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5351064.32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6166905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7997422.0100000007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2738967.81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10736389.82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12448.98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15818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4252.8887461856993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288065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20.090000000000003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MOUNT CARMEL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342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201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10.540000000000001</v>
      </c>
      <c r="I42" s="26">
        <f>data!P60</f>
        <v>19.849999999999994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1131384.72</v>
      </c>
      <c r="I43" s="14">
        <f>data!P61</f>
        <v>1668798.2599999998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104814</v>
      </c>
      <c r="I44" s="14">
        <f>data!P62</f>
        <v>154601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5096</v>
      </c>
      <c r="I45" s="14">
        <f>data!P63</f>
        <v>7350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47865.56</v>
      </c>
      <c r="I46" s="14">
        <f>data!P64</f>
        <v>1307312.4099999999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600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1479.82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5561.6</v>
      </c>
      <c r="I48" s="14">
        <f>data!P66</f>
        <v>195647.47999999998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2676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27538</v>
      </c>
      <c r="I49" s="14">
        <f>data!P67</f>
        <v>259831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3127.3999999999996</v>
      </c>
      <c r="I51" s="14">
        <f>data!P69</f>
        <v>17386.77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-1280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4155.82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1324107.28</v>
      </c>
      <c r="I53" s="14">
        <f>data!P71</f>
        <v>3611526.92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12782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1189158</v>
      </c>
      <c r="I55" s="48">
        <f>+data!M681</f>
        <v>3398263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2516062.0299999998</v>
      </c>
      <c r="I56" s="14">
        <f>data!P73</f>
        <v>1578661.6300000001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359726.97</v>
      </c>
      <c r="I57" s="14">
        <f>data!P74</f>
        <v>13105468.840000002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2875789</v>
      </c>
      <c r="I58" s="14">
        <f>data!P75</f>
        <v>14684130.470000003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117.73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1211.7</v>
      </c>
      <c r="I60" s="14">
        <f>data!P76</f>
        <v>11432.75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40.219567554003817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413.94759199173046</v>
      </c>
      <c r="I62" s="14">
        <f>data!P78</f>
        <v>3905.7186864268847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8.58</v>
      </c>
      <c r="I64" s="26">
        <f>data!P80</f>
        <v>7.41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MOUNT CARMEL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1.91</v>
      </c>
      <c r="D74" s="26">
        <f>data!R60</f>
        <v>3.9000000000000004</v>
      </c>
      <c r="E74" s="26">
        <f>data!S60</f>
        <v>0</v>
      </c>
      <c r="F74" s="26">
        <f>data!T60</f>
        <v>0</v>
      </c>
      <c r="G74" s="26">
        <f>data!U60</f>
        <v>19.389999999999997</v>
      </c>
      <c r="H74" s="26">
        <f>data!V60</f>
        <v>5.63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164026.57</v>
      </c>
      <c r="D75" s="14">
        <f>data!R61</f>
        <v>980002.64999999991</v>
      </c>
      <c r="E75" s="14">
        <f>data!S61</f>
        <v>0</v>
      </c>
      <c r="F75" s="14">
        <f>data!T61</f>
        <v>0</v>
      </c>
      <c r="G75" s="14">
        <f>data!U61</f>
        <v>1119625.97</v>
      </c>
      <c r="H75" s="14">
        <f>data!V61</f>
        <v>402950.1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15196</v>
      </c>
      <c r="D76" s="14">
        <f>data!R62</f>
        <v>90790</v>
      </c>
      <c r="E76" s="14">
        <f>data!S62</f>
        <v>0</v>
      </c>
      <c r="F76" s="14">
        <f>data!T62</f>
        <v>0</v>
      </c>
      <c r="G76" s="14">
        <f>data!U62</f>
        <v>103725</v>
      </c>
      <c r="H76" s="14">
        <f>data!V62</f>
        <v>37330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15008.04</v>
      </c>
      <c r="H77" s="14">
        <f>data!V63</f>
        <v>179682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56940.72</v>
      </c>
      <c r="E78" s="14">
        <f>data!S64</f>
        <v>-96686.889999999985</v>
      </c>
      <c r="F78" s="14">
        <f>data!T64</f>
        <v>0</v>
      </c>
      <c r="G78" s="14">
        <f>data!U64</f>
        <v>654291.32999999996</v>
      </c>
      <c r="H78" s="14">
        <f>data!V64</f>
        <v>29082.98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207.11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1814.8799999999999</v>
      </c>
      <c r="D80" s="14">
        <f>data!R66</f>
        <v>5611.85</v>
      </c>
      <c r="E80" s="14">
        <f>data!S66</f>
        <v>31237.969999999998</v>
      </c>
      <c r="F80" s="14">
        <f>data!T66</f>
        <v>0</v>
      </c>
      <c r="G80" s="14">
        <f>data!U66</f>
        <v>347998.02</v>
      </c>
      <c r="H80" s="14">
        <f>data!V66</f>
        <v>22497.57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21499</v>
      </c>
      <c r="D81" s="14">
        <f>data!R67</f>
        <v>1938</v>
      </c>
      <c r="E81" s="14">
        <f>data!S67</f>
        <v>0</v>
      </c>
      <c r="F81" s="14">
        <f>data!T67</f>
        <v>0</v>
      </c>
      <c r="G81" s="14">
        <f>data!U67</f>
        <v>37451</v>
      </c>
      <c r="H81" s="14">
        <f>data!V67</f>
        <v>60548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1103.98</v>
      </c>
      <c r="F82" s="14">
        <f>data!T68</f>
        <v>0</v>
      </c>
      <c r="G82" s="14">
        <f>data!U68</f>
        <v>47790.76</v>
      </c>
      <c r="H82" s="14">
        <f>data!V68</f>
        <v>77.06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12342.68</v>
      </c>
      <c r="E83" s="14">
        <f>data!S69</f>
        <v>0</v>
      </c>
      <c r="F83" s="14">
        <f>data!T69</f>
        <v>0</v>
      </c>
      <c r="G83" s="14">
        <f>data!U69</f>
        <v>43450.759999999995</v>
      </c>
      <c r="H83" s="14">
        <f>data!V69</f>
        <v>8236.4399999999987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-904.75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202536.45</v>
      </c>
      <c r="D85" s="14">
        <f>data!R71</f>
        <v>1147833.01</v>
      </c>
      <c r="E85" s="14">
        <f>data!S71</f>
        <v>-64344.939999999981</v>
      </c>
      <c r="F85" s="14">
        <f>data!T71</f>
        <v>0</v>
      </c>
      <c r="G85" s="14">
        <f>data!U71</f>
        <v>2368436.1299999994</v>
      </c>
      <c r="H85" s="14">
        <f>data!V71</f>
        <v>740404.14999999991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253654</v>
      </c>
      <c r="D87" s="48">
        <f>+data!M683</f>
        <v>681462</v>
      </c>
      <c r="E87" s="48">
        <f>+data!M684</f>
        <v>-32470</v>
      </c>
      <c r="F87" s="48">
        <f>+data!M685</f>
        <v>0</v>
      </c>
      <c r="G87" s="48">
        <f>+data!M686</f>
        <v>1539425</v>
      </c>
      <c r="H87" s="48">
        <f>+data!M687</f>
        <v>677083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336531</v>
      </c>
      <c r="D88" s="14">
        <f>data!R73</f>
        <v>676181.4</v>
      </c>
      <c r="E88" s="14">
        <f>data!S73</f>
        <v>0</v>
      </c>
      <c r="F88" s="14">
        <f>data!T73</f>
        <v>0</v>
      </c>
      <c r="G88" s="14">
        <f>data!U73</f>
        <v>1819720.9700000002</v>
      </c>
      <c r="H88" s="14">
        <f>data!V73</f>
        <v>320889.12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1287499.96</v>
      </c>
      <c r="D89" s="14">
        <f>data!R74</f>
        <v>5759047.5600000005</v>
      </c>
      <c r="E89" s="14">
        <f>data!S74</f>
        <v>0</v>
      </c>
      <c r="F89" s="14">
        <f>data!T74</f>
        <v>0</v>
      </c>
      <c r="G89" s="14">
        <f>data!U74</f>
        <v>11292749.030000001</v>
      </c>
      <c r="H89" s="14">
        <f>data!V74</f>
        <v>3843444.0799999996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1624030.96</v>
      </c>
      <c r="D90" s="14">
        <f>data!R75</f>
        <v>6435228.9600000009</v>
      </c>
      <c r="E90" s="14">
        <f>data!S75</f>
        <v>0</v>
      </c>
      <c r="F90" s="14">
        <f>data!T75</f>
        <v>0</v>
      </c>
      <c r="G90" s="14">
        <f>data!U75</f>
        <v>13112470.000000002</v>
      </c>
      <c r="H90" s="14">
        <f>data!V75</f>
        <v>4164333.1999999997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945.96999999999991</v>
      </c>
      <c r="D92" s="14">
        <f>data!R76</f>
        <v>85.28</v>
      </c>
      <c r="E92" s="14">
        <f>data!S76</f>
        <v>0</v>
      </c>
      <c r="F92" s="14">
        <f>data!T76</f>
        <v>0</v>
      </c>
      <c r="G92" s="14">
        <f>data!U76</f>
        <v>1647.8600000000001</v>
      </c>
      <c r="H92" s="14">
        <f>data!V76</f>
        <v>2664.17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323.16745365719004</v>
      </c>
      <c r="D94" s="14">
        <f>data!R78</f>
        <v>29.133820784892936</v>
      </c>
      <c r="E94" s="14">
        <f>data!S78</f>
        <v>0</v>
      </c>
      <c r="F94" s="14">
        <f>data!T78</f>
        <v>0</v>
      </c>
      <c r="G94" s="14">
        <f>data!U78</f>
        <v>562.95096058388458</v>
      </c>
      <c r="H94" s="14">
        <f>data!V78</f>
        <v>910.1483503809593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0.95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MOUNT CARMEL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16.77</v>
      </c>
      <c r="E106" s="26">
        <f>data!Z60</f>
        <v>0</v>
      </c>
      <c r="F106" s="26">
        <f>data!AA60</f>
        <v>1.4900000000000002</v>
      </c>
      <c r="G106" s="26">
        <f>data!AB60</f>
        <v>8.69</v>
      </c>
      <c r="H106" s="26">
        <f>data!AC60</f>
        <v>6.79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1252249.1300000001</v>
      </c>
      <c r="E107" s="14">
        <f>data!Z61</f>
        <v>0</v>
      </c>
      <c r="F107" s="14">
        <f>data!AA61</f>
        <v>151810.47</v>
      </c>
      <c r="G107" s="14">
        <f>data!AB61</f>
        <v>989964.35</v>
      </c>
      <c r="H107" s="14">
        <f>data!AC61</f>
        <v>497987.95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116011</v>
      </c>
      <c r="E108" s="14">
        <f>data!Z62</f>
        <v>0</v>
      </c>
      <c r="F108" s="14">
        <f>data!AA62</f>
        <v>14064</v>
      </c>
      <c r="G108" s="14">
        <f>data!AB62</f>
        <v>91713</v>
      </c>
      <c r="H108" s="14">
        <f>data!AC62</f>
        <v>46135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2800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129456.58</v>
      </c>
      <c r="E110" s="14">
        <f>data!Z64</f>
        <v>0</v>
      </c>
      <c r="F110" s="14">
        <f>data!AA64</f>
        <v>58329.639999999992</v>
      </c>
      <c r="G110" s="14">
        <f>data!AB64</f>
        <v>1823840.52</v>
      </c>
      <c r="H110" s="14">
        <f>data!AC64</f>
        <v>64160.49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1195070.0499999998</v>
      </c>
      <c r="E112" s="14">
        <f>data!Z66</f>
        <v>0</v>
      </c>
      <c r="F112" s="14">
        <f>data!AA66</f>
        <v>105201.68000000001</v>
      </c>
      <c r="G112" s="14">
        <f>data!AB66</f>
        <v>83549.179999999993</v>
      </c>
      <c r="H112" s="14">
        <f>data!AC66</f>
        <v>17907.310000000001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108224</v>
      </c>
      <c r="E113" s="14">
        <f>data!Z67</f>
        <v>0</v>
      </c>
      <c r="F113" s="14">
        <f>data!AA67</f>
        <v>18314</v>
      </c>
      <c r="G113" s="14">
        <f>data!AB67</f>
        <v>20449</v>
      </c>
      <c r="H113" s="14">
        <f>data!AC67</f>
        <v>12179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43836</v>
      </c>
      <c r="E114" s="14">
        <f>data!Z68</f>
        <v>0</v>
      </c>
      <c r="F114" s="14">
        <f>data!AA68</f>
        <v>0</v>
      </c>
      <c r="G114" s="14">
        <f>data!AB68</f>
        <v>96290.219999999987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10944.98</v>
      </c>
      <c r="E115" s="14">
        <f>data!Z69</f>
        <v>0</v>
      </c>
      <c r="F115" s="14">
        <f>data!AA69</f>
        <v>137</v>
      </c>
      <c r="G115" s="14">
        <f>data!AB69</f>
        <v>18870.009999999998</v>
      </c>
      <c r="H115" s="14">
        <f>data!AC69</f>
        <v>9704.9599999999991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2855791.7399999998</v>
      </c>
      <c r="E117" s="14">
        <f>data!Z71</f>
        <v>0</v>
      </c>
      <c r="F117" s="14">
        <f>data!AA71</f>
        <v>347856.79</v>
      </c>
      <c r="G117" s="14">
        <f>data!AB71</f>
        <v>3127476.2800000003</v>
      </c>
      <c r="H117" s="14">
        <f>data!AC71</f>
        <v>648074.71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2282788</v>
      </c>
      <c r="E119" s="48">
        <f>+data!M691</f>
        <v>0</v>
      </c>
      <c r="F119" s="48">
        <f>+data!M692</f>
        <v>279295</v>
      </c>
      <c r="G119" s="48">
        <f>+data!M693</f>
        <v>1820719</v>
      </c>
      <c r="H119" s="48">
        <f>+data!M694</f>
        <v>415862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1292964.6799999997</v>
      </c>
      <c r="E120" s="14">
        <f>data!Z73</f>
        <v>0</v>
      </c>
      <c r="F120" s="14">
        <f>data!AA73</f>
        <v>8336.16</v>
      </c>
      <c r="G120" s="14">
        <f>data!AB73</f>
        <v>2680191.3199999994</v>
      </c>
      <c r="H120" s="14">
        <f>data!AC73</f>
        <v>1302401.56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25923060.819999997</v>
      </c>
      <c r="E121" s="14">
        <f>data!Z74</f>
        <v>0</v>
      </c>
      <c r="F121" s="14">
        <f>data!AA74</f>
        <v>2052661.4599999997</v>
      </c>
      <c r="G121" s="14">
        <f>data!AB74</f>
        <v>8269028.2699999986</v>
      </c>
      <c r="H121" s="14">
        <f>data!AC74</f>
        <v>1459951.64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27216025.499999996</v>
      </c>
      <c r="E122" s="14">
        <f>data!Z75</f>
        <v>0</v>
      </c>
      <c r="F122" s="14">
        <f>data!AA75</f>
        <v>2060997.6199999996</v>
      </c>
      <c r="G122" s="14">
        <f>data!AB75</f>
        <v>10949219.589999998</v>
      </c>
      <c r="H122" s="14">
        <f>data!AC75</f>
        <v>2762353.2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4761.9299999999994</v>
      </c>
      <c r="E124" s="14">
        <f>data!Z76</f>
        <v>0</v>
      </c>
      <c r="F124" s="14">
        <f>data!AA76</f>
        <v>805.84999999999991</v>
      </c>
      <c r="G124" s="14">
        <f>data!AB76</f>
        <v>899.75</v>
      </c>
      <c r="H124" s="14">
        <f>data!AC76</f>
        <v>535.9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1626.7966136281098</v>
      </c>
      <c r="E126" s="14">
        <f>data!Z78</f>
        <v>0</v>
      </c>
      <c r="F126" s="14">
        <f>data!AA78</f>
        <v>275.29889164523883</v>
      </c>
      <c r="G126" s="14">
        <f>data!AB78</f>
        <v>307.37752405261983</v>
      </c>
      <c r="H126" s="14">
        <f>data!AC78</f>
        <v>183.07709379249678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MOUNT CARMEL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16.77</v>
      </c>
      <c r="D138" s="26">
        <f>data!AF60</f>
        <v>0</v>
      </c>
      <c r="E138" s="26">
        <f>data!AG60</f>
        <v>20.93</v>
      </c>
      <c r="F138" s="26">
        <f>data!AH60</f>
        <v>0</v>
      </c>
      <c r="G138" s="26">
        <f>data!AI60</f>
        <v>0</v>
      </c>
      <c r="H138" s="26">
        <f>data!AJ60</f>
        <v>1.85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1393298.04</v>
      </c>
      <c r="D139" s="14">
        <f>data!AF61</f>
        <v>0</v>
      </c>
      <c r="E139" s="14">
        <f>data!AG61</f>
        <v>1751414.2300000002</v>
      </c>
      <c r="F139" s="14">
        <f>data!AH61</f>
        <v>0</v>
      </c>
      <c r="G139" s="14">
        <f>data!AI61</f>
        <v>0</v>
      </c>
      <c r="H139" s="14">
        <f>data!AJ61</f>
        <v>184335.90000000002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129078</v>
      </c>
      <c r="D140" s="14">
        <f>data!AF62</f>
        <v>0</v>
      </c>
      <c r="E140" s="14">
        <f>data!AG62</f>
        <v>162255</v>
      </c>
      <c r="F140" s="14">
        <f>data!AH62</f>
        <v>0</v>
      </c>
      <c r="G140" s="14">
        <f>data!AI62</f>
        <v>0</v>
      </c>
      <c r="H140" s="14">
        <f>data!AJ62</f>
        <v>17077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1987679.1300000004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19754.899999999998</v>
      </c>
      <c r="D142" s="14">
        <f>data!AF64</f>
        <v>0</v>
      </c>
      <c r="E142" s="14">
        <f>data!AG64</f>
        <v>176456.34</v>
      </c>
      <c r="F142" s="14">
        <f>data!AH64</f>
        <v>0</v>
      </c>
      <c r="G142" s="14">
        <f>data!AI64</f>
        <v>0</v>
      </c>
      <c r="H142" s="14">
        <f>data!AJ64</f>
        <v>52032.41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3919.0099999999998</v>
      </c>
      <c r="D144" s="14">
        <f>data!AF66</f>
        <v>0</v>
      </c>
      <c r="E144" s="14">
        <f>data!AG66</f>
        <v>54349.639999999992</v>
      </c>
      <c r="F144" s="14">
        <f>data!AH66</f>
        <v>0</v>
      </c>
      <c r="G144" s="14">
        <f>data!AI66</f>
        <v>0</v>
      </c>
      <c r="H144" s="14">
        <f>data!AJ66</f>
        <v>9611.2999999999993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96205</v>
      </c>
      <c r="D145" s="14">
        <f>data!AF67</f>
        <v>0</v>
      </c>
      <c r="E145" s="14">
        <f>data!AG67</f>
        <v>104137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4430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26862.57</v>
      </c>
      <c r="D147" s="14">
        <f>data!AF69</f>
        <v>0</v>
      </c>
      <c r="E147" s="14">
        <f>data!AG69</f>
        <v>21877.54</v>
      </c>
      <c r="F147" s="14">
        <f>data!AH69</f>
        <v>0</v>
      </c>
      <c r="G147" s="14">
        <f>data!AI69</f>
        <v>0</v>
      </c>
      <c r="H147" s="14">
        <f>data!AJ69</f>
        <v>60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-564.08000000000004</v>
      </c>
      <c r="D148" s="14">
        <f>-data!AF70</f>
        <v>0</v>
      </c>
      <c r="E148" s="14">
        <f>-data!AG70</f>
        <v>-11630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1672983.44</v>
      </c>
      <c r="D149" s="14">
        <f>data!AF71</f>
        <v>0</v>
      </c>
      <c r="E149" s="14">
        <f>data!AG71</f>
        <v>4246538.88</v>
      </c>
      <c r="F149" s="14">
        <f>data!AH71</f>
        <v>0</v>
      </c>
      <c r="G149" s="14">
        <f>data!AI71</f>
        <v>0</v>
      </c>
      <c r="H149" s="14">
        <f>data!AJ71</f>
        <v>263116.61000000004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1282276</v>
      </c>
      <c r="D151" s="48">
        <f>+data!M697</f>
        <v>0</v>
      </c>
      <c r="E151" s="48">
        <f>+data!M698</f>
        <v>3279409</v>
      </c>
      <c r="F151" s="48">
        <f>+data!M699</f>
        <v>0</v>
      </c>
      <c r="G151" s="48">
        <f>+data!M700</f>
        <v>0</v>
      </c>
      <c r="H151" s="48">
        <f>+data!M701</f>
        <v>219028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508779.44</v>
      </c>
      <c r="D152" s="14">
        <f>data!AF73</f>
        <v>0</v>
      </c>
      <c r="E152" s="14">
        <f>data!AG73</f>
        <v>444900.62</v>
      </c>
      <c r="F152" s="14">
        <f>data!AH73</f>
        <v>0</v>
      </c>
      <c r="G152" s="14">
        <f>data!AI73</f>
        <v>0</v>
      </c>
      <c r="H152" s="14">
        <f>data!AJ73</f>
        <v>27555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3400232.6100000008</v>
      </c>
      <c r="D153" s="14">
        <f>data!AF74</f>
        <v>0</v>
      </c>
      <c r="E153" s="14">
        <f>data!AG74</f>
        <v>14783262.74</v>
      </c>
      <c r="F153" s="14">
        <f>data!AH74</f>
        <v>0</v>
      </c>
      <c r="G153" s="14">
        <f>data!AI74</f>
        <v>0</v>
      </c>
      <c r="H153" s="14">
        <f>data!AJ74</f>
        <v>735970.94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3909012.0500000007</v>
      </c>
      <c r="D154" s="14">
        <f>data!AF75</f>
        <v>0</v>
      </c>
      <c r="E154" s="14">
        <f>data!AG75</f>
        <v>15228163.359999999</v>
      </c>
      <c r="F154" s="14">
        <f>data!AH75</f>
        <v>0</v>
      </c>
      <c r="G154" s="14">
        <f>data!AI75</f>
        <v>0</v>
      </c>
      <c r="H154" s="14">
        <f>data!AJ75</f>
        <v>763525.94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4233.1000000000004</v>
      </c>
      <c r="D156" s="14">
        <f>data!AF76</f>
        <v>0</v>
      </c>
      <c r="E156" s="14">
        <f>data!AG76</f>
        <v>4582.12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1446.1348119668187</v>
      </c>
      <c r="D158" s="14">
        <f>data!AF78</f>
        <v>0</v>
      </c>
      <c r="E158" s="14">
        <f>data!AG78</f>
        <v>1565.3689363845406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11.6</v>
      </c>
      <c r="F160" s="26">
        <f>data!AH80</f>
        <v>0</v>
      </c>
      <c r="G160" s="26">
        <f>data!AI80</f>
        <v>0</v>
      </c>
      <c r="H160" s="26">
        <f>data!AJ80</f>
        <v>1.74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MOUNT CARMEL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MOUNT CARMEL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15818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10.23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415692.98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38511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297534.38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9350.2999999999993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75787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13256.300000000001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-346249.26999999996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503882.69000000012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3334.69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MOUNT CARMEL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71733.350000000006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3.63</v>
      </c>
      <c r="E234" s="26">
        <f>data!BB60</f>
        <v>1.5400000000000003</v>
      </c>
      <c r="F234" s="26">
        <f>data!BC60</f>
        <v>0</v>
      </c>
      <c r="G234" s="26">
        <f>data!BD60</f>
        <v>0</v>
      </c>
      <c r="H234" s="26">
        <f>data!BE60</f>
        <v>8.2100000000000009</v>
      </c>
      <c r="I234" s="26">
        <f>data!BF60</f>
        <v>11.78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120825.43999999999</v>
      </c>
      <c r="E235" s="14">
        <f>data!BB61</f>
        <v>119491.05</v>
      </c>
      <c r="F235" s="14">
        <f>data!BC61</f>
        <v>0</v>
      </c>
      <c r="G235" s="14">
        <f>data!BD61</f>
        <v>0</v>
      </c>
      <c r="H235" s="14">
        <f>data!BE61</f>
        <v>459094.41000000003</v>
      </c>
      <c r="I235" s="14">
        <f>data!BF61</f>
        <v>412108.73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11194</v>
      </c>
      <c r="E236" s="14">
        <f>data!BB62</f>
        <v>11070</v>
      </c>
      <c r="F236" s="14">
        <f>data!BC62</f>
        <v>0</v>
      </c>
      <c r="G236" s="14">
        <f>data!BD62</f>
        <v>0</v>
      </c>
      <c r="H236" s="14">
        <f>data!BE62</f>
        <v>42532</v>
      </c>
      <c r="I236" s="14">
        <f>data!BF62</f>
        <v>38179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7061.35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29071.360000000001</v>
      </c>
      <c r="E238" s="14">
        <f>data!BB64</f>
        <v>3820.1399999999994</v>
      </c>
      <c r="F238" s="14">
        <f>data!BC64</f>
        <v>0</v>
      </c>
      <c r="G238" s="14">
        <f>data!BD64</f>
        <v>84.929999999999836</v>
      </c>
      <c r="H238" s="14">
        <f>data!BE64</f>
        <v>59871.81</v>
      </c>
      <c r="I238" s="14">
        <f>data!BF64</f>
        <v>19763.350000000002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566307.09000000008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1528.3700000000001</v>
      </c>
      <c r="E240" s="14">
        <f>data!BB66</f>
        <v>23213.55</v>
      </c>
      <c r="F240" s="14">
        <f>data!BC66</f>
        <v>0</v>
      </c>
      <c r="G240" s="14">
        <f>data!BD66</f>
        <v>10196.52</v>
      </c>
      <c r="H240" s="14">
        <f>data!BE66</f>
        <v>298352.69000000006</v>
      </c>
      <c r="I240" s="14">
        <f>data!BF66</f>
        <v>20257.200000000004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14688</v>
      </c>
      <c r="E241" s="14">
        <f>data!BB67</f>
        <v>1092</v>
      </c>
      <c r="F241" s="14">
        <f>data!BC67</f>
        <v>0</v>
      </c>
      <c r="G241" s="14">
        <f>data!BD67</f>
        <v>0</v>
      </c>
      <c r="H241" s="14">
        <f>data!BE67</f>
        <v>182661</v>
      </c>
      <c r="I241" s="14">
        <f>data!BF67</f>
        <v>14921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2730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13906.029999999999</v>
      </c>
      <c r="I243" s="14">
        <f>data!BF69</f>
        <v>576.67999999999995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-8660.5500000000011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168646.62</v>
      </c>
      <c r="E245" s="14">
        <f>data!BB71</f>
        <v>158686.74</v>
      </c>
      <c r="F245" s="14">
        <f>data!BC71</f>
        <v>0</v>
      </c>
      <c r="G245" s="14">
        <f>data!BD71</f>
        <v>10281.450000000001</v>
      </c>
      <c r="H245" s="14">
        <f>data!BE71</f>
        <v>1632516.3800000001</v>
      </c>
      <c r="I245" s="14">
        <f>data!BF71</f>
        <v>505805.95999999996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646.27</v>
      </c>
      <c r="E252" s="85">
        <f>data!BB76</f>
        <v>48.06</v>
      </c>
      <c r="F252" s="85">
        <f>data!BC76</f>
        <v>0</v>
      </c>
      <c r="G252" s="85">
        <f>data!BD76</f>
        <v>0</v>
      </c>
      <c r="H252" s="85">
        <f>data!BE76</f>
        <v>8037.2400000000007</v>
      </c>
      <c r="I252" s="85">
        <f>data!BF76</f>
        <v>656.55000000000007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220.78229782660364</v>
      </c>
      <c r="E254" s="85">
        <f>data!BB78</f>
        <v>16.418520484544498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MOUNT CARMEL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4913.6100000000006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858.61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43427.32</v>
      </c>
      <c r="D272" s="14">
        <f>data!BH66</f>
        <v>70.47</v>
      </c>
      <c r="E272" s="14">
        <f>data!BI66</f>
        <v>0</v>
      </c>
      <c r="F272" s="14">
        <f>data!BJ66</f>
        <v>598.62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35957</v>
      </c>
      <c r="E273" s="14">
        <f>data!BI67</f>
        <v>0</v>
      </c>
      <c r="F273" s="14">
        <f>data!BJ67</f>
        <v>4791</v>
      </c>
      <c r="G273" s="14">
        <f>data!BK67</f>
        <v>0</v>
      </c>
      <c r="H273" s="14">
        <f>data!BL67</f>
        <v>35656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76.669999999999987</v>
      </c>
      <c r="E275" s="14">
        <f>data!BI69</f>
        <v>0</v>
      </c>
      <c r="F275" s="14">
        <f>data!BJ69</f>
        <v>3785.81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44285.93</v>
      </c>
      <c r="D277" s="14">
        <f>data!BH71</f>
        <v>41017.75</v>
      </c>
      <c r="E277" s="14">
        <f>data!BI71</f>
        <v>0</v>
      </c>
      <c r="F277" s="14">
        <f>data!BJ71</f>
        <v>9175.43</v>
      </c>
      <c r="G277" s="14">
        <f>data!BK71</f>
        <v>0</v>
      </c>
      <c r="H277" s="14">
        <f>data!BL71</f>
        <v>35656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1582.1500000000003</v>
      </c>
      <c r="E284" s="85">
        <f>data!BI76</f>
        <v>0</v>
      </c>
      <c r="F284" s="85">
        <f>data!BJ76</f>
        <v>210.82</v>
      </c>
      <c r="G284" s="85">
        <f>data!BK76</f>
        <v>0</v>
      </c>
      <c r="H284" s="85">
        <f>data!BL76</f>
        <v>1568.88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540.50275040828296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535.96938031194691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MOUNT CARMEL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4.919999999999999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3.14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629054.79999999993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239395.99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58277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22178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11236.900000000001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325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3722.8199999999997</v>
      </c>
      <c r="D302" s="14">
        <f>data!BO64</f>
        <v>3984.01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139.27000000000001</v>
      </c>
      <c r="I302" s="14">
        <f>data!BT64</f>
        <v>1858.6000000000001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8873.2199999999993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604.46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52356.47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153.65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136716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6356</v>
      </c>
      <c r="I305" s="14">
        <f>data!BT67</f>
        <v>20093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208553.10999999996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27508.12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-109515.63000000002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-10727.179999999998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999274.68999999983</v>
      </c>
      <c r="D309" s="14">
        <f>data!BO71</f>
        <v>3984.01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6495.27</v>
      </c>
      <c r="I309" s="14">
        <f>data!BT71</f>
        <v>301389.64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6015.6000000000013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279.69</v>
      </c>
      <c r="I316" s="85">
        <f>data!BT76</f>
        <v>884.09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95.549230010866609</v>
      </c>
      <c r="I318" s="85">
        <f>data!BT78</f>
        <v>302.02766906327389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MOUNT CARMEL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6.42</v>
      </c>
      <c r="H330" s="26">
        <f>data!BZ60</f>
        <v>0</v>
      </c>
      <c r="I330" s="26">
        <f>data!CA60</f>
        <v>0.19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702968.58</v>
      </c>
      <c r="H331" s="86">
        <f>data!BZ61</f>
        <v>0</v>
      </c>
      <c r="I331" s="86">
        <f>data!CA61</f>
        <v>14185.19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65125</v>
      </c>
      <c r="H332" s="86">
        <f>data!BZ62</f>
        <v>0</v>
      </c>
      <c r="I332" s="86">
        <f>data!CA62</f>
        <v>1314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305169.60000000003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4909.0999999999995</v>
      </c>
      <c r="H334" s="86">
        <f>data!BZ64</f>
        <v>0</v>
      </c>
      <c r="I334" s="86">
        <f>data!CA64</f>
        <v>15151.430000000002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0</v>
      </c>
      <c r="G336" s="86">
        <f>data!BY66</f>
        <v>367599.86000000004</v>
      </c>
      <c r="H336" s="86">
        <f>data!BZ66</f>
        <v>0</v>
      </c>
      <c r="I336" s="86">
        <f>data!CA66</f>
        <v>194523.64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24445</v>
      </c>
      <c r="E337" s="86">
        <f>data!BW67</f>
        <v>0</v>
      </c>
      <c r="F337" s="86">
        <f>data!BX67</f>
        <v>0</v>
      </c>
      <c r="G337" s="86">
        <f>data!BY67</f>
        <v>12305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44150.66</v>
      </c>
      <c r="H339" s="86">
        <f>data!BZ69</f>
        <v>0</v>
      </c>
      <c r="I339" s="86">
        <f>data!CA69</f>
        <v>1346.77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-195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24445</v>
      </c>
      <c r="E341" s="14">
        <f>data!BW71</f>
        <v>305169.60000000003</v>
      </c>
      <c r="F341" s="14">
        <f>data!BX71</f>
        <v>0</v>
      </c>
      <c r="G341" s="14">
        <f>data!BY71</f>
        <v>1197058.2</v>
      </c>
      <c r="H341" s="14">
        <f>data!BZ71</f>
        <v>0</v>
      </c>
      <c r="I341" s="14">
        <f>data!CA71</f>
        <v>226326.03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1075.6199999999999</v>
      </c>
      <c r="E348" s="85">
        <f>data!BW76</f>
        <v>0</v>
      </c>
      <c r="F348" s="85">
        <f>data!BX76</f>
        <v>0</v>
      </c>
      <c r="G348" s="85">
        <f>data!BY76</f>
        <v>541.44000000000005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367.45919691189653</v>
      </c>
      <c r="E350" s="85">
        <f>data!BW78</f>
        <v>0</v>
      </c>
      <c r="F350" s="85">
        <f>data!BX78</f>
        <v>0</v>
      </c>
      <c r="G350" s="85">
        <f>data!BY78</f>
        <v>184.96969894198443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MOUNT CARMEL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0.46</v>
      </c>
      <c r="E362" s="217"/>
      <c r="F362" s="211"/>
      <c r="G362" s="211"/>
      <c r="H362" s="211"/>
      <c r="I362" s="87">
        <f>data!CE60</f>
        <v>221.69999999999996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68454.819999999992</v>
      </c>
      <c r="E363" s="218"/>
      <c r="F363" s="219"/>
      <c r="G363" s="219"/>
      <c r="H363" s="219"/>
      <c r="I363" s="86">
        <f>data!CE61</f>
        <v>17689277.919999998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6342</v>
      </c>
      <c r="E364" s="218"/>
      <c r="F364" s="219"/>
      <c r="G364" s="219"/>
      <c r="H364" s="219"/>
      <c r="I364" s="86">
        <f>data!CE62</f>
        <v>1638777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3776087.7900000005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4948250.6999999983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577450.49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20.18</v>
      </c>
      <c r="E368" s="218"/>
      <c r="F368" s="219"/>
      <c r="G368" s="219"/>
      <c r="H368" s="219"/>
      <c r="I368" s="86">
        <f>data!CE66</f>
        <v>3639884.49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10890</v>
      </c>
      <c r="E369" s="218"/>
      <c r="F369" s="219"/>
      <c r="G369" s="219"/>
      <c r="H369" s="219"/>
      <c r="I369" s="86">
        <f>data!CE67</f>
        <v>1630274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196258.02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15626281.419604499</v>
      </c>
      <c r="E371" s="86">
        <f>data!CD69</f>
        <v>1580711.09</v>
      </c>
      <c r="F371" s="219"/>
      <c r="G371" s="219"/>
      <c r="H371" s="219"/>
      <c r="I371" s="86">
        <f>data!CE69</f>
        <v>17713403.099604499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-1158</v>
      </c>
      <c r="E372" s="229">
        <f>data!CD70</f>
        <v>0</v>
      </c>
      <c r="F372" s="220"/>
      <c r="G372" s="220"/>
      <c r="H372" s="220"/>
      <c r="I372" s="14">
        <f>-data!CE70</f>
        <v>-496467.01999999996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15710830.419604499</v>
      </c>
      <c r="E373" s="86">
        <f>data!CD71</f>
        <v>1580711.09</v>
      </c>
      <c r="F373" s="219"/>
      <c r="G373" s="219"/>
      <c r="H373" s="219"/>
      <c r="I373" s="14">
        <f>data!CE71</f>
        <v>51313196.489604495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21510596.940000001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95011072.729999989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116521669.67000002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479.16</v>
      </c>
      <c r="E380" s="214"/>
      <c r="F380" s="211"/>
      <c r="G380" s="211"/>
      <c r="H380" s="211"/>
      <c r="I380" s="14">
        <f>data!CE76</f>
        <v>71733.350000000006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15818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18105.907792994472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288065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50.370000000000005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2019-04-24T16:15:01Z</cp:lastPrinted>
  <dcterms:created xsi:type="dcterms:W3CDTF">1999-06-02T22:01:56Z</dcterms:created>
  <dcterms:modified xsi:type="dcterms:W3CDTF">2020-09-15T23:03:25Z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2020-06-02T03:49:01Z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5ffe7c14-c97c-4337-b9dd-22e87fb503b1</vt:lpwstr>
  </property>
  <property fmtid="{D5CDD505-2E9C-101B-9397-08002B2CF9AE}" pid="9" name="MSIP_Label_11a905b5-8388-4a05-b89a-55e43f7b4d00_ContentBits">
    <vt:lpwstr>0</vt:lpwstr>
  </property>
</Properties>
</file>