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D210" i="1" l="1"/>
  <c r="C210" i="1"/>
  <c r="O817" i="10" l="1"/>
  <c r="M817" i="10"/>
  <c r="L817" i="10"/>
  <c r="K817" i="10"/>
  <c r="J817" i="10"/>
  <c r="I817" i="10"/>
  <c r="H817" i="10"/>
  <c r="G817" i="10"/>
  <c r="F817" i="10"/>
  <c r="E817" i="10"/>
  <c r="D817" i="10"/>
  <c r="U815" i="10"/>
  <c r="M815" i="10"/>
  <c r="X813" i="10"/>
  <c r="X815" i="10" s="1"/>
  <c r="W813" i="10"/>
  <c r="W815" i="10" s="1"/>
  <c r="V813" i="10"/>
  <c r="V815" i="10" s="1"/>
  <c r="U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T815" i="10" s="1"/>
  <c r="S734" i="10"/>
  <c r="S815" i="10" s="1"/>
  <c r="R734" i="10"/>
  <c r="R815" i="10" s="1"/>
  <c r="Q734" i="10"/>
  <c r="P734" i="10"/>
  <c r="P815" i="10" s="1"/>
  <c r="O734" i="10"/>
  <c r="M734" i="10"/>
  <c r="L734" i="10"/>
  <c r="K734" i="10"/>
  <c r="I734" i="10"/>
  <c r="H734" i="10"/>
  <c r="H815" i="10" s="1"/>
  <c r="G734" i="10"/>
  <c r="F734" i="10"/>
  <c r="F815" i="10" s="1"/>
  <c r="D734" i="10"/>
  <c r="C734" i="10"/>
  <c r="C815" i="10" s="1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C575" i="10"/>
  <c r="F550" i="10"/>
  <c r="E550" i="10"/>
  <c r="E546" i="10"/>
  <c r="F546" i="10"/>
  <c r="F545" i="10"/>
  <c r="E545" i="10"/>
  <c r="H545" i="10"/>
  <c r="E544" i="10"/>
  <c r="F544" i="10"/>
  <c r="F540" i="10"/>
  <c r="E540" i="10"/>
  <c r="H540" i="10"/>
  <c r="E539" i="10"/>
  <c r="F539" i="10"/>
  <c r="H538" i="10"/>
  <c r="E538" i="10"/>
  <c r="F538" i="10"/>
  <c r="E537" i="10"/>
  <c r="H537" i="10"/>
  <c r="F536" i="10"/>
  <c r="E536" i="10"/>
  <c r="H536" i="10"/>
  <c r="E535" i="10"/>
  <c r="F535" i="10"/>
  <c r="H534" i="10"/>
  <c r="E534" i="10"/>
  <c r="F534" i="10"/>
  <c r="E533" i="10"/>
  <c r="H533" i="10"/>
  <c r="F532" i="10"/>
  <c r="E532" i="10"/>
  <c r="H532" i="10"/>
  <c r="E531" i="10"/>
  <c r="F531" i="10"/>
  <c r="H530" i="10"/>
  <c r="E530" i="10"/>
  <c r="F530" i="10"/>
  <c r="E529" i="10"/>
  <c r="H529" i="10"/>
  <c r="F528" i="10"/>
  <c r="E528" i="10"/>
  <c r="H528" i="10"/>
  <c r="E527" i="10"/>
  <c r="F527" i="10"/>
  <c r="E526" i="10"/>
  <c r="F526" i="10"/>
  <c r="E525" i="10"/>
  <c r="H525" i="10"/>
  <c r="F524" i="10"/>
  <c r="E524" i="10"/>
  <c r="E523" i="10"/>
  <c r="F523" i="10"/>
  <c r="E522" i="10"/>
  <c r="F522" i="10"/>
  <c r="H520" i="10"/>
  <c r="E520" i="10"/>
  <c r="F520" i="10"/>
  <c r="E519" i="10"/>
  <c r="H519" i="10"/>
  <c r="F518" i="10"/>
  <c r="E518" i="10"/>
  <c r="E517" i="10"/>
  <c r="H517" i="10"/>
  <c r="E516" i="10"/>
  <c r="H516" i="10"/>
  <c r="H515" i="10"/>
  <c r="E515" i="10"/>
  <c r="F515" i="10"/>
  <c r="E514" i="10"/>
  <c r="F514" i="10"/>
  <c r="F513" i="10"/>
  <c r="F512" i="10"/>
  <c r="E511" i="10"/>
  <c r="F511" i="10"/>
  <c r="H510" i="10"/>
  <c r="E510" i="10"/>
  <c r="F510" i="10"/>
  <c r="E509" i="10"/>
  <c r="F508" i="10"/>
  <c r="E508" i="10"/>
  <c r="H508" i="10"/>
  <c r="H507" i="10"/>
  <c r="E507" i="10"/>
  <c r="F507" i="10"/>
  <c r="H506" i="10"/>
  <c r="E506" i="10"/>
  <c r="F506" i="10"/>
  <c r="E505" i="10"/>
  <c r="H505" i="10"/>
  <c r="E504" i="10"/>
  <c r="F504" i="10"/>
  <c r="H503" i="10"/>
  <c r="E503" i="10"/>
  <c r="F503" i="10"/>
  <c r="H502" i="10"/>
  <c r="E502" i="10"/>
  <c r="F502" i="10"/>
  <c r="E501" i="10"/>
  <c r="H501" i="10"/>
  <c r="F500" i="10"/>
  <c r="E500" i="10"/>
  <c r="H500" i="10"/>
  <c r="H499" i="10"/>
  <c r="E499" i="10"/>
  <c r="F499" i="10"/>
  <c r="E498" i="10"/>
  <c r="E497" i="10"/>
  <c r="H497" i="10"/>
  <c r="E496" i="10"/>
  <c r="H496" i="10"/>
  <c r="G493" i="10"/>
  <c r="E493" i="10"/>
  <c r="C493" i="10"/>
  <c r="A493" i="10"/>
  <c r="C482" i="10"/>
  <c r="B478" i="10"/>
  <c r="B475" i="10"/>
  <c r="C474" i="10"/>
  <c r="B474" i="10"/>
  <c r="B473" i="10"/>
  <c r="C472" i="10"/>
  <c r="B472" i="10"/>
  <c r="B471" i="10"/>
  <c r="C470" i="10"/>
  <c r="B470" i="10"/>
  <c r="B469" i="10"/>
  <c r="C468" i="10"/>
  <c r="B468" i="10"/>
  <c r="B465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C427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C415" i="10"/>
  <c r="B415" i="10"/>
  <c r="B414" i="10"/>
  <c r="A412" i="10"/>
  <c r="D390" i="10"/>
  <c r="B441" i="10" s="1"/>
  <c r="D372" i="10"/>
  <c r="D367" i="10"/>
  <c r="C448" i="10" s="1"/>
  <c r="D361" i="10"/>
  <c r="N817" i="10" s="1"/>
  <c r="D330" i="10"/>
  <c r="D329" i="10"/>
  <c r="D328" i="10"/>
  <c r="D319" i="10"/>
  <c r="D314" i="10"/>
  <c r="D339" i="10" s="1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B446" i="10" s="1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E201" i="10"/>
  <c r="E200" i="10"/>
  <c r="C473" i="10" s="1"/>
  <c r="E199" i="10"/>
  <c r="E198" i="10"/>
  <c r="C471" i="10" s="1"/>
  <c r="E197" i="10"/>
  <c r="E196" i="10"/>
  <c r="C469" i="10" s="1"/>
  <c r="E195" i="10"/>
  <c r="E204" i="10" s="1"/>
  <c r="C476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D463" i="10" s="1"/>
  <c r="D465" i="10" s="1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E138" i="10"/>
  <c r="C414" i="10" s="1"/>
  <c r="E127" i="10"/>
  <c r="CE80" i="10"/>
  <c r="CE79" i="10"/>
  <c r="CE78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E70" i="10"/>
  <c r="M816" i="10" s="1"/>
  <c r="CE69" i="10"/>
  <c r="L816" i="10" s="1"/>
  <c r="CE68" i="10"/>
  <c r="K816" i="10" s="1"/>
  <c r="CE66" i="10"/>
  <c r="I816" i="10" s="1"/>
  <c r="CE65" i="10"/>
  <c r="H816" i="10" s="1"/>
  <c r="CE64" i="10"/>
  <c r="C430" i="10" s="1"/>
  <c r="CE63" i="10"/>
  <c r="CA62" i="10"/>
  <c r="BW62" i="10"/>
  <c r="BS62" i="10"/>
  <c r="BO62" i="10"/>
  <c r="BK62" i="10"/>
  <c r="BG62" i="10"/>
  <c r="BC62" i="10"/>
  <c r="AY62" i="10"/>
  <c r="AU62" i="10"/>
  <c r="AQ62" i="10"/>
  <c r="AM62" i="10"/>
  <c r="AI62" i="10"/>
  <c r="AE62" i="10"/>
  <c r="AA62" i="10"/>
  <c r="W62" i="10"/>
  <c r="S62" i="10"/>
  <c r="O62" i="10"/>
  <c r="K62" i="10"/>
  <c r="G62" i="10"/>
  <c r="C62" i="10"/>
  <c r="CE61" i="10"/>
  <c r="D816" i="10" s="1"/>
  <c r="CE60" i="10"/>
  <c r="B53" i="10"/>
  <c r="CE51" i="10"/>
  <c r="B49" i="10"/>
  <c r="CC48" i="10"/>
  <c r="CC62" i="10" s="1"/>
  <c r="CB48" i="10"/>
  <c r="CB62" i="10" s="1"/>
  <c r="E811" i="10" s="1"/>
  <c r="CA48" i="10"/>
  <c r="BZ48" i="10"/>
  <c r="BZ62" i="10" s="1"/>
  <c r="BY48" i="10"/>
  <c r="BY62" i="10" s="1"/>
  <c r="BX48" i="10"/>
  <c r="BX62" i="10" s="1"/>
  <c r="E807" i="10" s="1"/>
  <c r="BW48" i="10"/>
  <c r="BV48" i="10"/>
  <c r="BV62" i="10" s="1"/>
  <c r="BU48" i="10"/>
  <c r="BU62" i="10" s="1"/>
  <c r="BT48" i="10"/>
  <c r="BT62" i="10" s="1"/>
  <c r="E803" i="10" s="1"/>
  <c r="BS48" i="10"/>
  <c r="BR48" i="10"/>
  <c r="BR62" i="10" s="1"/>
  <c r="BQ48" i="10"/>
  <c r="BQ62" i="10" s="1"/>
  <c r="BP48" i="10"/>
  <c r="BP62" i="10" s="1"/>
  <c r="E799" i="10" s="1"/>
  <c r="BO48" i="10"/>
  <c r="BN48" i="10"/>
  <c r="BN62" i="10" s="1"/>
  <c r="BM48" i="10"/>
  <c r="BM62" i="10" s="1"/>
  <c r="BL48" i="10"/>
  <c r="BL62" i="10" s="1"/>
  <c r="E795" i="10" s="1"/>
  <c r="BK48" i="10"/>
  <c r="BJ48" i="10"/>
  <c r="BJ62" i="10" s="1"/>
  <c r="BI48" i="10"/>
  <c r="BI62" i="10" s="1"/>
  <c r="BH48" i="10"/>
  <c r="BH62" i="10" s="1"/>
  <c r="E791" i="10" s="1"/>
  <c r="BG48" i="10"/>
  <c r="BF48" i="10"/>
  <c r="BF62" i="10" s="1"/>
  <c r="BE48" i="10"/>
  <c r="BE62" i="10" s="1"/>
  <c r="BD48" i="10"/>
  <c r="BD62" i="10" s="1"/>
  <c r="E787" i="10" s="1"/>
  <c r="BC48" i="10"/>
  <c r="BB48" i="10"/>
  <c r="BB62" i="10" s="1"/>
  <c r="BA48" i="10"/>
  <c r="BA62" i="10" s="1"/>
  <c r="AZ48" i="10"/>
  <c r="AZ62" i="10" s="1"/>
  <c r="E783" i="10" s="1"/>
  <c r="AY48" i="10"/>
  <c r="AX48" i="10"/>
  <c r="AX62" i="10" s="1"/>
  <c r="AW48" i="10"/>
  <c r="AW62" i="10" s="1"/>
  <c r="AV48" i="10"/>
  <c r="AV62" i="10" s="1"/>
  <c r="E779" i="10" s="1"/>
  <c r="AU48" i="10"/>
  <c r="AT48" i="10"/>
  <c r="AT62" i="10" s="1"/>
  <c r="AS48" i="10"/>
  <c r="AS62" i="10" s="1"/>
  <c r="AR48" i="10"/>
  <c r="AR62" i="10" s="1"/>
  <c r="E775" i="10" s="1"/>
  <c r="AQ48" i="10"/>
  <c r="AP48" i="10"/>
  <c r="AP62" i="10" s="1"/>
  <c r="AO48" i="10"/>
  <c r="AO62" i="10" s="1"/>
  <c r="AN48" i="10"/>
  <c r="AN62" i="10" s="1"/>
  <c r="E771" i="10" s="1"/>
  <c r="AM48" i="10"/>
  <c r="AL48" i="10"/>
  <c r="AL62" i="10" s="1"/>
  <c r="AK48" i="10"/>
  <c r="AK62" i="10" s="1"/>
  <c r="AJ48" i="10"/>
  <c r="AJ62" i="10" s="1"/>
  <c r="E767" i="10" s="1"/>
  <c r="AI48" i="10"/>
  <c r="AH48" i="10"/>
  <c r="AH62" i="10" s="1"/>
  <c r="AG48" i="10"/>
  <c r="AG62" i="10" s="1"/>
  <c r="AF48" i="10"/>
  <c r="AF62" i="10" s="1"/>
  <c r="E763" i="10" s="1"/>
  <c r="AE48" i="10"/>
  <c r="AD48" i="10"/>
  <c r="AD62" i="10" s="1"/>
  <c r="AC48" i="10"/>
  <c r="AC62" i="10" s="1"/>
  <c r="AB48" i="10"/>
  <c r="AB62" i="10" s="1"/>
  <c r="E759" i="10" s="1"/>
  <c r="AA48" i="10"/>
  <c r="Z48" i="10"/>
  <c r="Z62" i="10" s="1"/>
  <c r="Y48" i="10"/>
  <c r="Y62" i="10" s="1"/>
  <c r="X48" i="10"/>
  <c r="X62" i="10" s="1"/>
  <c r="E755" i="10" s="1"/>
  <c r="W48" i="10"/>
  <c r="V48" i="10"/>
  <c r="V62" i="10" s="1"/>
  <c r="U48" i="10"/>
  <c r="U62" i="10" s="1"/>
  <c r="T48" i="10"/>
  <c r="T62" i="10" s="1"/>
  <c r="E751" i="10" s="1"/>
  <c r="S48" i="10"/>
  <c r="R48" i="10"/>
  <c r="R62" i="10" s="1"/>
  <c r="Q48" i="10"/>
  <c r="Q62" i="10" s="1"/>
  <c r="P48" i="10"/>
  <c r="P62" i="10" s="1"/>
  <c r="E747" i="10" s="1"/>
  <c r="O48" i="10"/>
  <c r="N48" i="10"/>
  <c r="N62" i="10" s="1"/>
  <c r="M48" i="10"/>
  <c r="M62" i="10" s="1"/>
  <c r="L48" i="10"/>
  <c r="L62" i="10" s="1"/>
  <c r="E743" i="10" s="1"/>
  <c r="K48" i="10"/>
  <c r="J48" i="10"/>
  <c r="J62" i="10" s="1"/>
  <c r="I48" i="10"/>
  <c r="I62" i="10" s="1"/>
  <c r="H48" i="10"/>
  <c r="H62" i="10" s="1"/>
  <c r="E739" i="10" s="1"/>
  <c r="G48" i="10"/>
  <c r="F48" i="10"/>
  <c r="F62" i="10" s="1"/>
  <c r="E48" i="10"/>
  <c r="E62" i="10" s="1"/>
  <c r="D48" i="10"/>
  <c r="D62" i="10" s="1"/>
  <c r="E735" i="10" s="1"/>
  <c r="C48" i="10"/>
  <c r="CE47" i="10"/>
  <c r="O815" i="10" l="1"/>
  <c r="E749" i="10"/>
  <c r="E757" i="10"/>
  <c r="E769" i="10"/>
  <c r="E777" i="10"/>
  <c r="E789" i="10"/>
  <c r="E801" i="10"/>
  <c r="E762" i="10"/>
  <c r="E810" i="10"/>
  <c r="E736" i="10"/>
  <c r="E740" i="10"/>
  <c r="E744" i="10"/>
  <c r="E748" i="10"/>
  <c r="E752" i="10"/>
  <c r="E756" i="10"/>
  <c r="E760" i="10"/>
  <c r="E764" i="10"/>
  <c r="E768" i="10"/>
  <c r="E772" i="10"/>
  <c r="E776" i="10"/>
  <c r="E780" i="10"/>
  <c r="E784" i="10"/>
  <c r="E788" i="10"/>
  <c r="E792" i="10"/>
  <c r="E796" i="10"/>
  <c r="E800" i="10"/>
  <c r="E804" i="10"/>
  <c r="E808" i="10"/>
  <c r="E812" i="10"/>
  <c r="E742" i="10"/>
  <c r="E758" i="10"/>
  <c r="E774" i="10"/>
  <c r="E790" i="10"/>
  <c r="E806" i="10"/>
  <c r="CD722" i="10"/>
  <c r="B444" i="10"/>
  <c r="D242" i="10"/>
  <c r="B448" i="10" s="1"/>
  <c r="C434" i="10"/>
  <c r="F496" i="10"/>
  <c r="F516" i="10"/>
  <c r="E737" i="10"/>
  <c r="E745" i="10"/>
  <c r="E761" i="10"/>
  <c r="E773" i="10"/>
  <c r="E781" i="10"/>
  <c r="E797" i="10"/>
  <c r="E809" i="10"/>
  <c r="E778" i="10"/>
  <c r="CE48" i="10"/>
  <c r="E734" i="10"/>
  <c r="CE62" i="10"/>
  <c r="E750" i="10"/>
  <c r="E766" i="10"/>
  <c r="E782" i="10"/>
  <c r="E798" i="10"/>
  <c r="F816" i="10"/>
  <c r="C429" i="10"/>
  <c r="O816" i="10"/>
  <c r="C463" i="10"/>
  <c r="CE75" i="10"/>
  <c r="S816" i="10"/>
  <c r="J612" i="10"/>
  <c r="D438" i="10"/>
  <c r="D435" i="10"/>
  <c r="F498" i="10"/>
  <c r="E741" i="10"/>
  <c r="E753" i="10"/>
  <c r="E765" i="10"/>
  <c r="E785" i="10"/>
  <c r="E793" i="10"/>
  <c r="E805" i="10"/>
  <c r="E746" i="10"/>
  <c r="E794" i="10"/>
  <c r="E738" i="10"/>
  <c r="E754" i="10"/>
  <c r="E770" i="10"/>
  <c r="E786" i="10"/>
  <c r="E802" i="10"/>
  <c r="R816" i="10"/>
  <c r="I612" i="10"/>
  <c r="C432" i="10"/>
  <c r="C458" i="10"/>
  <c r="F497" i="10"/>
  <c r="F501" i="10"/>
  <c r="F505" i="10"/>
  <c r="F509" i="10"/>
  <c r="F517" i="10"/>
  <c r="G816" i="10"/>
  <c r="F612" i="10"/>
  <c r="P816" i="10"/>
  <c r="D612" i="10"/>
  <c r="T816" i="10"/>
  <c r="L612" i="10"/>
  <c r="D368" i="10"/>
  <c r="D373" i="10" s="1"/>
  <c r="D391" i="10" s="1"/>
  <c r="D393" i="10" s="1"/>
  <c r="D396" i="10" s="1"/>
  <c r="C431" i="10"/>
  <c r="G612" i="10"/>
  <c r="BI730" i="10"/>
  <c r="C816" i="10"/>
  <c r="H612" i="10"/>
  <c r="N815" i="10"/>
  <c r="C440" i="10"/>
  <c r="F519" i="10"/>
  <c r="F521" i="10"/>
  <c r="H523" i="10"/>
  <c r="F525" i="10"/>
  <c r="H527" i="10"/>
  <c r="F529" i="10"/>
  <c r="H531" i="10"/>
  <c r="F533" i="10"/>
  <c r="H535" i="10"/>
  <c r="F537" i="10"/>
  <c r="H539" i="10"/>
  <c r="I815" i="10"/>
  <c r="K815" i="10"/>
  <c r="Q815" i="10"/>
  <c r="D815" i="10"/>
  <c r="G815" i="10"/>
  <c r="L815" i="10"/>
  <c r="N816" i="10" l="1"/>
  <c r="K612" i="10"/>
  <c r="C465" i="10"/>
  <c r="E815" i="10"/>
  <c r="E816" i="10"/>
  <c r="C428" i="10"/>
  <c r="CF730" i="10" l="1"/>
  <c r="CF79" i="10"/>
  <c r="CF76" i="10" l="1"/>
  <c r="CF77" i="10"/>
  <c r="CB52" i="10" l="1"/>
  <c r="CB67" i="10" s="1"/>
  <c r="BX52" i="10"/>
  <c r="BX67" i="10" s="1"/>
  <c r="BT52" i="10"/>
  <c r="BT67" i="10" s="1"/>
  <c r="BP52" i="10"/>
  <c r="BP67" i="10" s="1"/>
  <c r="BL52" i="10"/>
  <c r="BL67" i="10" s="1"/>
  <c r="BH52" i="10"/>
  <c r="BH67" i="10" s="1"/>
  <c r="BD52" i="10"/>
  <c r="BD67" i="10" s="1"/>
  <c r="AZ52" i="10"/>
  <c r="AZ67" i="10" s="1"/>
  <c r="AV52" i="10"/>
  <c r="AV67" i="10" s="1"/>
  <c r="AR52" i="10"/>
  <c r="AR67" i="10" s="1"/>
  <c r="AN52" i="10"/>
  <c r="AN67" i="10" s="1"/>
  <c r="AJ52" i="10"/>
  <c r="AJ67" i="10" s="1"/>
  <c r="AF52" i="10"/>
  <c r="AF67" i="10" s="1"/>
  <c r="AB52" i="10"/>
  <c r="AB67" i="10" s="1"/>
  <c r="X52" i="10"/>
  <c r="X67" i="10" s="1"/>
  <c r="T52" i="10"/>
  <c r="T67" i="10" s="1"/>
  <c r="P52" i="10"/>
  <c r="P67" i="10" s="1"/>
  <c r="L52" i="10"/>
  <c r="L67" i="10" s="1"/>
  <c r="H52" i="10"/>
  <c r="H67" i="10" s="1"/>
  <c r="D52" i="10"/>
  <c r="D67" i="10" s="1"/>
  <c r="CA52" i="10"/>
  <c r="CA67" i="10" s="1"/>
  <c r="BW52" i="10"/>
  <c r="BW67" i="10" s="1"/>
  <c r="BS52" i="10"/>
  <c r="BS67" i="10" s="1"/>
  <c r="BO52" i="10"/>
  <c r="BO67" i="10" s="1"/>
  <c r="BK52" i="10"/>
  <c r="BK67" i="10" s="1"/>
  <c r="BG52" i="10"/>
  <c r="BG67" i="10" s="1"/>
  <c r="BC52" i="10"/>
  <c r="BC67" i="10" s="1"/>
  <c r="AY52" i="10"/>
  <c r="AY67" i="10" s="1"/>
  <c r="AU52" i="10"/>
  <c r="AU67" i="10" s="1"/>
  <c r="AQ52" i="10"/>
  <c r="AQ67" i="10" s="1"/>
  <c r="AM52" i="10"/>
  <c r="AM67" i="10" s="1"/>
  <c r="AI52" i="10"/>
  <c r="AI67" i="10" s="1"/>
  <c r="AE52" i="10"/>
  <c r="AE67" i="10" s="1"/>
  <c r="AA52" i="10"/>
  <c r="AA67" i="10" s="1"/>
  <c r="W52" i="10"/>
  <c r="W67" i="10" s="1"/>
  <c r="S52" i="10"/>
  <c r="S67" i="10" s="1"/>
  <c r="O52" i="10"/>
  <c r="O67" i="10" s="1"/>
  <c r="K52" i="10"/>
  <c r="K67" i="10" s="1"/>
  <c r="G52" i="10"/>
  <c r="G67" i="10" s="1"/>
  <c r="C52" i="10"/>
  <c r="CC52" i="10"/>
  <c r="CC67" i="10" s="1"/>
  <c r="BY52" i="10"/>
  <c r="BY67" i="10" s="1"/>
  <c r="BU52" i="10"/>
  <c r="BU67" i="10" s="1"/>
  <c r="BQ52" i="10"/>
  <c r="BQ67" i="10" s="1"/>
  <c r="BM52" i="10"/>
  <c r="BM67" i="10" s="1"/>
  <c r="BI52" i="10"/>
  <c r="BI67" i="10" s="1"/>
  <c r="BE52" i="10"/>
  <c r="BE67" i="10" s="1"/>
  <c r="BA52" i="10"/>
  <c r="BA67" i="10" s="1"/>
  <c r="AW52" i="10"/>
  <c r="AW67" i="10" s="1"/>
  <c r="AS52" i="10"/>
  <c r="AS67" i="10" s="1"/>
  <c r="AO52" i="10"/>
  <c r="AO67" i="10" s="1"/>
  <c r="AK52" i="10"/>
  <c r="AK67" i="10" s="1"/>
  <c r="AG52" i="10"/>
  <c r="AG67" i="10" s="1"/>
  <c r="AC52" i="10"/>
  <c r="AC67" i="10" s="1"/>
  <c r="Y52" i="10"/>
  <c r="Y67" i="10" s="1"/>
  <c r="U52" i="10"/>
  <c r="U67" i="10" s="1"/>
  <c r="Q52" i="10"/>
  <c r="Q67" i="10" s="1"/>
  <c r="M52" i="10"/>
  <c r="M67" i="10" s="1"/>
  <c r="I52" i="10"/>
  <c r="I67" i="10" s="1"/>
  <c r="E52" i="10"/>
  <c r="E67" i="10" s="1"/>
  <c r="BR52" i="10"/>
  <c r="BR67" i="10" s="1"/>
  <c r="BB52" i="10"/>
  <c r="BB67" i="10" s="1"/>
  <c r="AL52" i="10"/>
  <c r="AL67" i="10" s="1"/>
  <c r="F52" i="10"/>
  <c r="F67" i="10" s="1"/>
  <c r="BJ52" i="10"/>
  <c r="BJ67" i="10" s="1"/>
  <c r="N52" i="10"/>
  <c r="N67" i="10" s="1"/>
  <c r="BN52" i="10"/>
  <c r="BN67" i="10" s="1"/>
  <c r="AX52" i="10"/>
  <c r="AX67" i="10" s="1"/>
  <c r="AH52" i="10"/>
  <c r="AH67" i="10" s="1"/>
  <c r="R52" i="10"/>
  <c r="R67" i="10" s="1"/>
  <c r="BZ52" i="10"/>
  <c r="BZ67" i="10" s="1"/>
  <c r="AT52" i="10"/>
  <c r="AT67" i="10" s="1"/>
  <c r="BV52" i="10"/>
  <c r="BV67" i="10" s="1"/>
  <c r="BF52" i="10"/>
  <c r="BF67" i="10" s="1"/>
  <c r="AP52" i="10"/>
  <c r="AP67" i="10" s="1"/>
  <c r="Z52" i="10"/>
  <c r="Z67" i="10" s="1"/>
  <c r="J52" i="10"/>
  <c r="J67" i="10" s="1"/>
  <c r="V52" i="10"/>
  <c r="V67" i="10" s="1"/>
  <c r="AD52" i="10"/>
  <c r="AD67" i="10" s="1"/>
  <c r="J781" i="10" l="1"/>
  <c r="AX71" i="10"/>
  <c r="J752" i="10"/>
  <c r="U71" i="10"/>
  <c r="J784" i="10"/>
  <c r="BA71" i="10"/>
  <c r="J800" i="10"/>
  <c r="BQ71" i="10"/>
  <c r="C67" i="10"/>
  <c r="CE52" i="10"/>
  <c r="J766" i="10"/>
  <c r="AI71" i="10"/>
  <c r="J798" i="10"/>
  <c r="BO71" i="10"/>
  <c r="J735" i="10"/>
  <c r="D71" i="10"/>
  <c r="J751" i="10"/>
  <c r="T71" i="10"/>
  <c r="J767" i="10"/>
  <c r="AJ71" i="10"/>
  <c r="J783" i="10"/>
  <c r="AZ71" i="10"/>
  <c r="J799" i="10"/>
  <c r="BP71" i="10"/>
  <c r="J761" i="10"/>
  <c r="AD71" i="10"/>
  <c r="J773" i="10"/>
  <c r="AP71" i="10"/>
  <c r="J809" i="10"/>
  <c r="BZ71" i="10"/>
  <c r="J797" i="10"/>
  <c r="BN71" i="10"/>
  <c r="J769" i="10"/>
  <c r="AL71" i="10"/>
  <c r="J740" i="10"/>
  <c r="I71" i="10"/>
  <c r="J756" i="10"/>
  <c r="Y71" i="10"/>
  <c r="J772" i="10"/>
  <c r="AO71" i="10"/>
  <c r="J788" i="10"/>
  <c r="BE71" i="10"/>
  <c r="J804" i="10"/>
  <c r="BU71" i="10"/>
  <c r="J738" i="10"/>
  <c r="G71" i="10"/>
  <c r="J754" i="10"/>
  <c r="W71" i="10"/>
  <c r="J770" i="10"/>
  <c r="AM71" i="10"/>
  <c r="J786" i="10"/>
  <c r="BC71" i="10"/>
  <c r="J802" i="10"/>
  <c r="BS71" i="10"/>
  <c r="J739" i="10"/>
  <c r="H71" i="10"/>
  <c r="J755" i="10"/>
  <c r="X71" i="10"/>
  <c r="J771" i="10"/>
  <c r="AN71" i="10"/>
  <c r="J787" i="10"/>
  <c r="BD71" i="10"/>
  <c r="J803" i="10"/>
  <c r="BT71" i="10"/>
  <c r="J757" i="10"/>
  <c r="Z71" i="10"/>
  <c r="J736" i="10"/>
  <c r="E71" i="10"/>
  <c r="J750" i="10"/>
  <c r="S71" i="10"/>
  <c r="J753" i="10"/>
  <c r="V71" i="10"/>
  <c r="J749" i="10"/>
  <c r="R71" i="10"/>
  <c r="J745" i="10"/>
  <c r="N71" i="10"/>
  <c r="J785" i="10"/>
  <c r="BB71" i="10"/>
  <c r="J744" i="10"/>
  <c r="M71" i="10"/>
  <c r="J760" i="10"/>
  <c r="AC71" i="10"/>
  <c r="J776" i="10"/>
  <c r="AS71" i="10"/>
  <c r="J792" i="10"/>
  <c r="BI71" i="10"/>
  <c r="J808" i="10"/>
  <c r="BY71" i="10"/>
  <c r="J742" i="10"/>
  <c r="K71" i="10"/>
  <c r="J758" i="10"/>
  <c r="AA71" i="10"/>
  <c r="J774" i="10"/>
  <c r="AQ71" i="10"/>
  <c r="J790" i="10"/>
  <c r="BG71" i="10"/>
  <c r="J806" i="10"/>
  <c r="BW71" i="10"/>
  <c r="J743" i="10"/>
  <c r="L71" i="10"/>
  <c r="J759" i="10"/>
  <c r="AB71" i="10"/>
  <c r="J775" i="10"/>
  <c r="AR71" i="10"/>
  <c r="J791" i="10"/>
  <c r="BH71" i="10"/>
  <c r="J807" i="10"/>
  <c r="BX71" i="10"/>
  <c r="J777" i="10"/>
  <c r="AT71" i="10"/>
  <c r="J737" i="10"/>
  <c r="F71" i="10"/>
  <c r="J768" i="10"/>
  <c r="AK71" i="10"/>
  <c r="J782" i="10"/>
  <c r="AY71" i="10"/>
  <c r="J789" i="10"/>
  <c r="BF71" i="10"/>
  <c r="J741" i="10"/>
  <c r="J71" i="10"/>
  <c r="J805" i="10"/>
  <c r="BV71" i="10"/>
  <c r="J765" i="10"/>
  <c r="AH71" i="10"/>
  <c r="J793" i="10"/>
  <c r="BJ71" i="10"/>
  <c r="J801" i="10"/>
  <c r="BR71" i="10"/>
  <c r="J748" i="10"/>
  <c r="Q71" i="10"/>
  <c r="J764" i="10"/>
  <c r="AG71" i="10"/>
  <c r="J780" i="10"/>
  <c r="AW71" i="10"/>
  <c r="J796" i="10"/>
  <c r="BM71" i="10"/>
  <c r="J812" i="10"/>
  <c r="CC71" i="10"/>
  <c r="J746" i="10"/>
  <c r="O71" i="10"/>
  <c r="J762" i="10"/>
  <c r="AE71" i="10"/>
  <c r="J778" i="10"/>
  <c r="AU71" i="10"/>
  <c r="J794" i="10"/>
  <c r="BK71" i="10"/>
  <c r="J810" i="10"/>
  <c r="CA71" i="10"/>
  <c r="J747" i="10"/>
  <c r="P71" i="10"/>
  <c r="J763" i="10"/>
  <c r="AF71" i="10"/>
  <c r="J779" i="10"/>
  <c r="AV71" i="10"/>
  <c r="J795" i="10"/>
  <c r="BL71" i="10"/>
  <c r="J811" i="10"/>
  <c r="CB71" i="10"/>
  <c r="C637" i="10" l="1"/>
  <c r="C557" i="10"/>
  <c r="C697" i="10"/>
  <c r="C525" i="10"/>
  <c r="G525" i="10" s="1"/>
  <c r="C572" i="10"/>
  <c r="C647" i="10"/>
  <c r="C712" i="10"/>
  <c r="C540" i="10"/>
  <c r="G540" i="10" s="1"/>
  <c r="C680" i="10"/>
  <c r="C508" i="10"/>
  <c r="G508" i="10" s="1"/>
  <c r="C638" i="10"/>
  <c r="C558" i="10"/>
  <c r="C698" i="10"/>
  <c r="C526" i="10"/>
  <c r="C626" i="10"/>
  <c r="C563" i="10"/>
  <c r="C699" i="10"/>
  <c r="C527" i="10"/>
  <c r="G527" i="10" s="1"/>
  <c r="C675" i="10"/>
  <c r="C503" i="10"/>
  <c r="G503" i="10" s="1"/>
  <c r="C625" i="10"/>
  <c r="C544" i="10"/>
  <c r="C671" i="10"/>
  <c r="C499" i="10"/>
  <c r="G499" i="10" s="1"/>
  <c r="C644" i="10"/>
  <c r="C569" i="10"/>
  <c r="C709" i="10"/>
  <c r="C537" i="10"/>
  <c r="G537" i="10" s="1"/>
  <c r="C677" i="10"/>
  <c r="C505" i="10"/>
  <c r="G505" i="10" s="1"/>
  <c r="C552" i="10"/>
  <c r="C618" i="10"/>
  <c r="C692" i="10"/>
  <c r="C520" i="10"/>
  <c r="G520" i="10" s="1"/>
  <c r="C570" i="10"/>
  <c r="C645" i="10"/>
  <c r="C710" i="10"/>
  <c r="C538" i="10"/>
  <c r="G538" i="10" s="1"/>
  <c r="C678" i="10"/>
  <c r="C506" i="10"/>
  <c r="G506" i="10" s="1"/>
  <c r="C679" i="10"/>
  <c r="C507" i="10"/>
  <c r="G507" i="10" s="1"/>
  <c r="C687" i="10"/>
  <c r="C515" i="10"/>
  <c r="G515" i="10" s="1"/>
  <c r="C670" i="10"/>
  <c r="C498" i="10"/>
  <c r="C640" i="10"/>
  <c r="C565" i="10"/>
  <c r="C705" i="10"/>
  <c r="C533" i="10"/>
  <c r="G533" i="10" s="1"/>
  <c r="C673" i="10"/>
  <c r="C501" i="10"/>
  <c r="G501" i="10" s="1"/>
  <c r="C633" i="10"/>
  <c r="C548" i="10"/>
  <c r="C688" i="10"/>
  <c r="C516" i="10"/>
  <c r="G516" i="10" s="1"/>
  <c r="C641" i="10"/>
  <c r="C566" i="10"/>
  <c r="C706" i="10"/>
  <c r="C534" i="10"/>
  <c r="G534" i="10" s="1"/>
  <c r="C674" i="10"/>
  <c r="C502" i="10"/>
  <c r="G502" i="10" s="1"/>
  <c r="C619" i="10"/>
  <c r="C559" i="10"/>
  <c r="C707" i="10"/>
  <c r="C535" i="10"/>
  <c r="G535" i="10" s="1"/>
  <c r="C621" i="10"/>
  <c r="C561" i="10"/>
  <c r="C701" i="10"/>
  <c r="C529" i="10"/>
  <c r="G529" i="10" s="1"/>
  <c r="C669" i="10"/>
  <c r="C497" i="10"/>
  <c r="G497" i="10" s="1"/>
  <c r="C700" i="10"/>
  <c r="C528" i="10"/>
  <c r="G528" i="10" s="1"/>
  <c r="C562" i="10"/>
  <c r="C623" i="10"/>
  <c r="C686" i="10"/>
  <c r="C514" i="10"/>
  <c r="C622" i="10"/>
  <c r="C573" i="10"/>
  <c r="C713" i="10"/>
  <c r="C541" i="10"/>
  <c r="C681" i="10"/>
  <c r="C509" i="10"/>
  <c r="C635" i="10"/>
  <c r="C556" i="10"/>
  <c r="C696" i="10"/>
  <c r="C524" i="10"/>
  <c r="C574" i="10"/>
  <c r="C620" i="10"/>
  <c r="C631" i="10"/>
  <c r="C542" i="10"/>
  <c r="C682" i="10"/>
  <c r="C510" i="10"/>
  <c r="G510" i="10" s="1"/>
  <c r="C617" i="10"/>
  <c r="C555" i="10"/>
  <c r="C642" i="10"/>
  <c r="C567" i="10"/>
  <c r="C629" i="10"/>
  <c r="C551" i="10"/>
  <c r="C702" i="10"/>
  <c r="C530" i="10"/>
  <c r="G530" i="10" s="1"/>
  <c r="C711" i="10"/>
  <c r="C539" i="10"/>
  <c r="G539" i="10" s="1"/>
  <c r="C636" i="10"/>
  <c r="C553" i="10"/>
  <c r="C521" i="10"/>
  <c r="C693" i="10"/>
  <c r="C643" i="10"/>
  <c r="C568" i="10"/>
  <c r="C708" i="10"/>
  <c r="C536" i="10"/>
  <c r="G536" i="10" s="1"/>
  <c r="C676" i="10"/>
  <c r="C504" i="10"/>
  <c r="C634" i="10"/>
  <c r="C554" i="10"/>
  <c r="C522" i="10"/>
  <c r="C694" i="10"/>
  <c r="C632" i="10"/>
  <c r="C547" i="10"/>
  <c r="C683" i="10"/>
  <c r="C511" i="10"/>
  <c r="C684" i="10"/>
  <c r="C512" i="10"/>
  <c r="C691" i="10"/>
  <c r="C519" i="10"/>
  <c r="G519" i="10" s="1"/>
  <c r="C624" i="10"/>
  <c r="C549" i="10"/>
  <c r="C689" i="10"/>
  <c r="C517" i="10"/>
  <c r="G517" i="10" s="1"/>
  <c r="C639" i="10"/>
  <c r="C564" i="10"/>
  <c r="C704" i="10"/>
  <c r="C532" i="10"/>
  <c r="G532" i="10" s="1"/>
  <c r="C672" i="10"/>
  <c r="C500" i="10"/>
  <c r="G500" i="10" s="1"/>
  <c r="C614" i="10"/>
  <c r="C550" i="10"/>
  <c r="C690" i="10"/>
  <c r="C518" i="10"/>
  <c r="C531" i="10"/>
  <c r="G531" i="10" s="1"/>
  <c r="C703" i="10"/>
  <c r="C646" i="10"/>
  <c r="C571" i="10"/>
  <c r="C523" i="10"/>
  <c r="G523" i="10" s="1"/>
  <c r="C695" i="10"/>
  <c r="C628" i="10"/>
  <c r="C545" i="10"/>
  <c r="G545" i="10" s="1"/>
  <c r="C685" i="10"/>
  <c r="C513" i="10"/>
  <c r="C560" i="10"/>
  <c r="C627" i="10"/>
  <c r="C630" i="10"/>
  <c r="C546" i="10"/>
  <c r="C616" i="10"/>
  <c r="C543" i="10"/>
  <c r="J734" i="10"/>
  <c r="J815" i="10" s="1"/>
  <c r="CE67" i="10"/>
  <c r="C71" i="10"/>
  <c r="G518" i="10" l="1"/>
  <c r="H518" i="10"/>
  <c r="G512" i="10"/>
  <c r="H512" i="10"/>
  <c r="G524" i="10"/>
  <c r="H524" i="10"/>
  <c r="G509" i="10"/>
  <c r="H509" i="10"/>
  <c r="C668" i="10"/>
  <c r="C496" i="10"/>
  <c r="G496" i="10" s="1"/>
  <c r="J816" i="10"/>
  <c r="C433" i="10"/>
  <c r="C441" i="10" s="1"/>
  <c r="CE71" i="10"/>
  <c r="C716" i="10" s="1"/>
  <c r="H546" i="10"/>
  <c r="G546" i="10"/>
  <c r="G513" i="10"/>
  <c r="H513" i="10"/>
  <c r="G550" i="10"/>
  <c r="H550" i="10" s="1"/>
  <c r="G511" i="10"/>
  <c r="H511" i="10"/>
  <c r="G504" i="10"/>
  <c r="H504" i="10"/>
  <c r="G514" i="10"/>
  <c r="H514" i="10"/>
  <c r="G498" i="10"/>
  <c r="H498" i="10" s="1"/>
  <c r="G544" i="10"/>
  <c r="H544" i="10"/>
  <c r="G526" i="10"/>
  <c r="H526" i="10"/>
  <c r="G521" i="10"/>
  <c r="H521" i="10"/>
  <c r="C715" i="10"/>
  <c r="C648" i="10"/>
  <c r="M716" i="10" s="1"/>
  <c r="Y816" i="10" s="1"/>
  <c r="D615" i="10"/>
  <c r="G522" i="10"/>
  <c r="H522" i="10"/>
  <c r="D713" i="10" l="1"/>
  <c r="D716" i="10"/>
  <c r="D709" i="10"/>
  <c r="D705" i="10"/>
  <c r="D701" i="10"/>
  <c r="D697" i="10"/>
  <c r="D693" i="10"/>
  <c r="D689" i="10"/>
  <c r="D704" i="10"/>
  <c r="D703" i="10"/>
  <c r="D702" i="10"/>
  <c r="D712" i="10"/>
  <c r="D711" i="10"/>
  <c r="D710" i="10"/>
  <c r="D696" i="10"/>
  <c r="D695" i="10"/>
  <c r="D694" i="10"/>
  <c r="D688" i="10"/>
  <c r="D684" i="10"/>
  <c r="D680" i="10"/>
  <c r="D708" i="10"/>
  <c r="D707" i="10"/>
  <c r="D706" i="10"/>
  <c r="D679" i="10"/>
  <c r="D676" i="10"/>
  <c r="D672" i="10"/>
  <c r="D668" i="10"/>
  <c r="D628" i="10"/>
  <c r="D622" i="10"/>
  <c r="D620" i="10"/>
  <c r="D618" i="10"/>
  <c r="D616" i="10"/>
  <c r="D700" i="10"/>
  <c r="D699" i="10"/>
  <c r="D698" i="10"/>
  <c r="D677" i="10"/>
  <c r="D673" i="10"/>
  <c r="D669" i="10"/>
  <c r="D627" i="10"/>
  <c r="D690" i="10"/>
  <c r="D683" i="10"/>
  <c r="D682" i="10"/>
  <c r="D681" i="10"/>
  <c r="D675" i="10"/>
  <c r="D671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86" i="10"/>
  <c r="D674" i="10"/>
  <c r="D619" i="10"/>
  <c r="D678" i="10"/>
  <c r="D646" i="10"/>
  <c r="D617" i="10"/>
  <c r="D685" i="10"/>
  <c r="D691" i="10"/>
  <c r="D670" i="10"/>
  <c r="D647" i="10"/>
  <c r="D645" i="10"/>
  <c r="D629" i="10"/>
  <c r="D626" i="10"/>
  <c r="D621" i="10"/>
  <c r="D692" i="10"/>
  <c r="D687" i="10"/>
  <c r="D623" i="10"/>
  <c r="D715" i="10" l="1"/>
  <c r="E623" i="10"/>
  <c r="E612" i="10"/>
  <c r="E716" i="10" l="1"/>
  <c r="E712" i="10"/>
  <c r="E710" i="10"/>
  <c r="E706" i="10"/>
  <c r="E702" i="10"/>
  <c r="E698" i="10"/>
  <c r="E694" i="10"/>
  <c r="E690" i="10"/>
  <c r="E701" i="10"/>
  <c r="E700" i="10"/>
  <c r="E699" i="10"/>
  <c r="E713" i="10"/>
  <c r="E709" i="10"/>
  <c r="E708" i="10"/>
  <c r="E707" i="10"/>
  <c r="E693" i="10"/>
  <c r="E692" i="10"/>
  <c r="E691" i="10"/>
  <c r="E685" i="10"/>
  <c r="E681" i="10"/>
  <c r="E705" i="10"/>
  <c r="E704" i="10"/>
  <c r="E703" i="10"/>
  <c r="E677" i="10"/>
  <c r="E673" i="10"/>
  <c r="E669" i="10"/>
  <c r="E627" i="10"/>
  <c r="E697" i="10"/>
  <c r="E696" i="10"/>
  <c r="E695" i="10"/>
  <c r="E689" i="10"/>
  <c r="E688" i="10"/>
  <c r="E687" i="10"/>
  <c r="E686" i="10"/>
  <c r="E678" i="10"/>
  <c r="E674" i="10"/>
  <c r="E670" i="10"/>
  <c r="E647" i="10"/>
  <c r="E646" i="10"/>
  <c r="E645" i="10"/>
  <c r="E629" i="10"/>
  <c r="E626" i="10"/>
  <c r="E711" i="10"/>
  <c r="E680" i="10"/>
  <c r="E679" i="10"/>
  <c r="E676" i="10"/>
  <c r="E672" i="10"/>
  <c r="E668" i="10"/>
  <c r="E628" i="10"/>
  <c r="E684" i="10"/>
  <c r="E682" i="10"/>
  <c r="E671" i="10"/>
  <c r="E625" i="10"/>
  <c r="E683" i="10"/>
  <c r="E675" i="10"/>
  <c r="E644" i="10"/>
  <c r="E642" i="10"/>
  <c r="E640" i="10"/>
  <c r="E638" i="10"/>
  <c r="E636" i="10"/>
  <c r="E634" i="10"/>
  <c r="E632" i="10"/>
  <c r="E630" i="10"/>
  <c r="E624" i="10"/>
  <c r="E643" i="10"/>
  <c r="E641" i="10"/>
  <c r="E639" i="10"/>
  <c r="E637" i="10"/>
  <c r="E635" i="10"/>
  <c r="E633" i="10"/>
  <c r="E631" i="10"/>
  <c r="E715" i="10" l="1"/>
  <c r="F624" i="10"/>
  <c r="F716" i="10" l="1"/>
  <c r="F713" i="10"/>
  <c r="F711" i="10"/>
  <c r="F707" i="10"/>
  <c r="F703" i="10"/>
  <c r="F699" i="10"/>
  <c r="F695" i="10"/>
  <c r="F691" i="10"/>
  <c r="F698" i="10"/>
  <c r="F697" i="10"/>
  <c r="F696" i="10"/>
  <c r="F706" i="10"/>
  <c r="F705" i="10"/>
  <c r="F704" i="10"/>
  <c r="F690" i="10"/>
  <c r="F689" i="10"/>
  <c r="F686" i="10"/>
  <c r="F682" i="10"/>
  <c r="F702" i="10"/>
  <c r="F701" i="10"/>
  <c r="F700" i="10"/>
  <c r="F688" i="10"/>
  <c r="F687" i="10"/>
  <c r="F678" i="10"/>
  <c r="F674" i="10"/>
  <c r="F670" i="10"/>
  <c r="F647" i="10"/>
  <c r="F646" i="10"/>
  <c r="F645" i="10"/>
  <c r="F629" i="10"/>
  <c r="F626" i="10"/>
  <c r="F694" i="10"/>
  <c r="F693" i="10"/>
  <c r="F692" i="10"/>
  <c r="F685" i="10"/>
  <c r="F684" i="10"/>
  <c r="F683" i="10"/>
  <c r="F675" i="10"/>
  <c r="F67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12" i="10"/>
  <c r="F710" i="10"/>
  <c r="F709" i="10"/>
  <c r="F708" i="10"/>
  <c r="F677" i="10"/>
  <c r="F673" i="10"/>
  <c r="F669" i="10"/>
  <c r="F627" i="10"/>
  <c r="F680" i="10"/>
  <c r="F668" i="10"/>
  <c r="F628" i="10"/>
  <c r="F676" i="10"/>
  <c r="F672" i="10"/>
  <c r="F679" i="10"/>
  <c r="F681" i="10"/>
  <c r="B575" i="1"/>
  <c r="A493" i="1"/>
  <c r="A412" i="1"/>
  <c r="F493" i="1"/>
  <c r="D493" i="1"/>
  <c r="B493" i="1"/>
  <c r="F715" i="10" l="1"/>
  <c r="G625" i="10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C429" i="1" s="1"/>
  <c r="CE66" i="1"/>
  <c r="I368" i="9" s="1"/>
  <c r="CE68" i="1"/>
  <c r="I370" i="9" s="1"/>
  <c r="D75" i="1"/>
  <c r="AR75" i="1"/>
  <c r="I186" i="9" s="1"/>
  <c r="AS75" i="1"/>
  <c r="C218" i="9" s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/>
  <c r="C217" i="1"/>
  <c r="D433" i="1" s="1"/>
  <c r="E196" i="1"/>
  <c r="F8" i="6" s="1"/>
  <c r="E197" i="1"/>
  <c r="F9" i="6" s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G34" i="3" s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40" i="1"/>
  <c r="C431" i="1"/>
  <c r="C432" i="1"/>
  <c r="C434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P48" i="1"/>
  <c r="P62" i="1" s="1"/>
  <c r="I44" i="9" s="1"/>
  <c r="D330" i="1"/>
  <c r="C86" i="8" s="1"/>
  <c r="C16" i="8"/>
  <c r="F12" i="6"/>
  <c r="G122" i="9"/>
  <c r="D366" i="9"/>
  <c r="CE64" i="1"/>
  <c r="F612" i="1" s="1"/>
  <c r="D368" i="9"/>
  <c r="C276" i="9"/>
  <c r="CE70" i="1"/>
  <c r="C458" i="1" s="1"/>
  <c r="CE76" i="1"/>
  <c r="CE77" i="1"/>
  <c r="CF77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AU48" i="1"/>
  <c r="AU62" i="1" s="1"/>
  <c r="BI48" i="1"/>
  <c r="BI62" i="1" s="1"/>
  <c r="E268" i="9" s="1"/>
  <c r="CD71" i="1"/>
  <c r="C575" i="1" s="1"/>
  <c r="E373" i="9"/>
  <c r="BM48" i="1"/>
  <c r="BM62" i="1" s="1"/>
  <c r="CC48" i="1"/>
  <c r="CC62" i="1" s="1"/>
  <c r="S48" i="1"/>
  <c r="S62" i="1" s="1"/>
  <c r="C615" i="1"/>
  <c r="E372" i="9"/>
  <c r="BY48" i="1"/>
  <c r="BY62" i="1" s="1"/>
  <c r="BD48" i="1"/>
  <c r="BD62" i="1" s="1"/>
  <c r="AN48" i="1"/>
  <c r="AN62" i="1" s="1"/>
  <c r="V48" i="1"/>
  <c r="V62" i="1" s="1"/>
  <c r="B10" i="4"/>
  <c r="I366" i="9"/>
  <c r="C430" i="1"/>
  <c r="G612" i="1"/>
  <c r="C473" i="1" l="1"/>
  <c r="F28" i="4"/>
  <c r="G10" i="4"/>
  <c r="D463" i="1"/>
  <c r="C186" i="9"/>
  <c r="I377" i="9"/>
  <c r="C90" i="9"/>
  <c r="G712" i="10"/>
  <c r="G713" i="10"/>
  <c r="G716" i="10"/>
  <c r="G708" i="10"/>
  <c r="G704" i="10"/>
  <c r="G700" i="10"/>
  <c r="G696" i="10"/>
  <c r="G692" i="10"/>
  <c r="G711" i="10"/>
  <c r="G710" i="10"/>
  <c r="G709" i="10"/>
  <c r="G695" i="10"/>
  <c r="G694" i="10"/>
  <c r="G693" i="10"/>
  <c r="G703" i="10"/>
  <c r="G702" i="10"/>
  <c r="G701" i="10"/>
  <c r="G687" i="10"/>
  <c r="G683" i="10"/>
  <c r="G679" i="10"/>
  <c r="G699" i="10"/>
  <c r="G698" i="10"/>
  <c r="G697" i="10"/>
  <c r="G689" i="10"/>
  <c r="G686" i="10"/>
  <c r="G685" i="10"/>
  <c r="G684" i="10"/>
  <c r="G675" i="10"/>
  <c r="G671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91" i="10"/>
  <c r="G682" i="10"/>
  <c r="G681" i="10"/>
  <c r="G680" i="10"/>
  <c r="G676" i="10"/>
  <c r="G672" i="10"/>
  <c r="G668" i="10"/>
  <c r="G628" i="10"/>
  <c r="G707" i="10"/>
  <c r="G706" i="10"/>
  <c r="G705" i="10"/>
  <c r="G688" i="10"/>
  <c r="G678" i="10"/>
  <c r="G674" i="10"/>
  <c r="G670" i="10"/>
  <c r="G647" i="10"/>
  <c r="G646" i="10"/>
  <c r="G645" i="10"/>
  <c r="G629" i="10"/>
  <c r="G626" i="10"/>
  <c r="G690" i="10"/>
  <c r="G669" i="10"/>
  <c r="G627" i="10"/>
  <c r="G677" i="10"/>
  <c r="G673" i="10"/>
  <c r="B441" i="1"/>
  <c r="C469" i="1"/>
  <c r="C27" i="5"/>
  <c r="D428" i="1"/>
  <c r="I381" i="9"/>
  <c r="D612" i="1"/>
  <c r="D186" i="9"/>
  <c r="I372" i="9"/>
  <c r="AH48" i="1"/>
  <c r="AH62" i="1" s="1"/>
  <c r="BL48" i="1"/>
  <c r="BL62" i="1" s="1"/>
  <c r="AY48" i="1"/>
  <c r="AY62" i="1" s="1"/>
  <c r="AK48" i="1"/>
  <c r="AK62" i="1" s="1"/>
  <c r="I140" i="9" s="1"/>
  <c r="F48" i="1"/>
  <c r="F62" i="1" s="1"/>
  <c r="AV48" i="1"/>
  <c r="AV62" i="1" s="1"/>
  <c r="F204" i="9" s="1"/>
  <c r="AG48" i="1"/>
  <c r="AG62" i="1" s="1"/>
  <c r="BC48" i="1"/>
  <c r="BC62" i="1" s="1"/>
  <c r="F236" i="9" s="1"/>
  <c r="I363" i="9"/>
  <c r="Z48" i="1"/>
  <c r="Z62" i="1" s="1"/>
  <c r="E108" i="9" s="1"/>
  <c r="AP48" i="1"/>
  <c r="AP62" i="1" s="1"/>
  <c r="G172" i="9" s="1"/>
  <c r="AX48" i="1"/>
  <c r="AX62" i="1" s="1"/>
  <c r="BN48" i="1"/>
  <c r="BN62" i="1" s="1"/>
  <c r="BT48" i="1"/>
  <c r="BT62" i="1" s="1"/>
  <c r="CA48" i="1"/>
  <c r="CA62" i="1" s="1"/>
  <c r="I332" i="9" s="1"/>
  <c r="CB48" i="1"/>
  <c r="CB62" i="1" s="1"/>
  <c r="C364" i="9" s="1"/>
  <c r="AA48" i="1"/>
  <c r="AA62" i="1" s="1"/>
  <c r="F108" i="9" s="1"/>
  <c r="I48" i="1"/>
  <c r="I62" i="1" s="1"/>
  <c r="BU48" i="1"/>
  <c r="BU62" i="1" s="1"/>
  <c r="C332" i="9" s="1"/>
  <c r="AM48" i="1"/>
  <c r="AM62" i="1" s="1"/>
  <c r="D172" i="9" s="1"/>
  <c r="D48" i="1"/>
  <c r="D62" i="1" s="1"/>
  <c r="W48" i="1"/>
  <c r="W62" i="1" s="1"/>
  <c r="N48" i="1"/>
  <c r="N62" i="1" s="1"/>
  <c r="AD48" i="1"/>
  <c r="AD62" i="1" s="1"/>
  <c r="AL48" i="1"/>
  <c r="AL62" i="1" s="1"/>
  <c r="C172" i="9" s="1"/>
  <c r="AR48" i="1"/>
  <c r="AR62" i="1" s="1"/>
  <c r="I172" i="9" s="1"/>
  <c r="AZ48" i="1"/>
  <c r="AZ62" i="1" s="1"/>
  <c r="C236" i="9" s="1"/>
  <c r="BH48" i="1"/>
  <c r="BH62" i="1" s="1"/>
  <c r="BP48" i="1"/>
  <c r="BP62" i="1" s="1"/>
  <c r="BV48" i="1"/>
  <c r="BV62" i="1" s="1"/>
  <c r="C48" i="1"/>
  <c r="C62" i="1" s="1"/>
  <c r="C12" i="9" s="1"/>
  <c r="AI48" i="1"/>
  <c r="AI62" i="1" s="1"/>
  <c r="BO48" i="1"/>
  <c r="BO62" i="1" s="1"/>
  <c r="D300" i="9" s="1"/>
  <c r="Q48" i="1"/>
  <c r="Q62" i="1" s="1"/>
  <c r="AW48" i="1"/>
  <c r="AW62" i="1" s="1"/>
  <c r="G204" i="9" s="1"/>
  <c r="E48" i="1"/>
  <c r="E62" i="1" s="1"/>
  <c r="BQ48" i="1"/>
  <c r="BQ62" i="1" s="1"/>
  <c r="M48" i="1"/>
  <c r="M62" i="1" s="1"/>
  <c r="G48" i="1"/>
  <c r="G62" i="1" s="1"/>
  <c r="G12" i="9" s="1"/>
  <c r="H48" i="1"/>
  <c r="H62" i="1" s="1"/>
  <c r="X48" i="1"/>
  <c r="X62" i="1" s="1"/>
  <c r="C108" i="9" s="1"/>
  <c r="AS48" i="1"/>
  <c r="AS62" i="1" s="1"/>
  <c r="J48" i="1"/>
  <c r="J62" i="1" s="1"/>
  <c r="C44" i="9" s="1"/>
  <c r="AJ48" i="1"/>
  <c r="AJ62" i="1" s="1"/>
  <c r="H140" i="9" s="1"/>
  <c r="BF48" i="1"/>
  <c r="BF62" i="1" s="1"/>
  <c r="BG48" i="1"/>
  <c r="BG62" i="1" s="1"/>
  <c r="AO48" i="1"/>
  <c r="AO62" i="1" s="1"/>
  <c r="BA48" i="1"/>
  <c r="BA62" i="1" s="1"/>
  <c r="AE48" i="1"/>
  <c r="AE62" i="1" s="1"/>
  <c r="C140" i="9" s="1"/>
  <c r="AC48" i="1"/>
  <c r="AC62" i="1" s="1"/>
  <c r="H108" i="9" s="1"/>
  <c r="T48" i="1"/>
  <c r="T62" i="1" s="1"/>
  <c r="F76" i="9" s="1"/>
  <c r="R48" i="1"/>
  <c r="R62" i="1" s="1"/>
  <c r="D76" i="9" s="1"/>
  <c r="AF48" i="1"/>
  <c r="AF62" i="1" s="1"/>
  <c r="D140" i="9" s="1"/>
  <c r="AT48" i="1"/>
  <c r="AT62" i="1" s="1"/>
  <c r="BB48" i="1"/>
  <c r="BB62" i="1" s="1"/>
  <c r="BJ48" i="1"/>
  <c r="BJ62" i="1" s="1"/>
  <c r="BR48" i="1"/>
  <c r="BR62" i="1" s="1"/>
  <c r="G300" i="9" s="1"/>
  <c r="BX48" i="1"/>
  <c r="BX62" i="1" s="1"/>
  <c r="K48" i="1"/>
  <c r="K62" i="1" s="1"/>
  <c r="D44" i="9" s="1"/>
  <c r="AQ48" i="1"/>
  <c r="AQ62" i="1" s="1"/>
  <c r="BW48" i="1"/>
  <c r="BW62" i="1" s="1"/>
  <c r="Y48" i="1"/>
  <c r="Y62" i="1" s="1"/>
  <c r="BE48" i="1"/>
  <c r="BE62" i="1" s="1"/>
  <c r="U48" i="1"/>
  <c r="U62" i="1" s="1"/>
  <c r="G76" i="9" s="1"/>
  <c r="C427" i="1"/>
  <c r="O48" i="1"/>
  <c r="O62" i="1" s="1"/>
  <c r="H44" i="9" s="1"/>
  <c r="BS48" i="1"/>
  <c r="BS62" i="1" s="1"/>
  <c r="BZ48" i="1"/>
  <c r="BZ62" i="1" s="1"/>
  <c r="H332" i="9" s="1"/>
  <c r="L48" i="1"/>
  <c r="L62" i="1" s="1"/>
  <c r="E44" i="9" s="1"/>
  <c r="AB48" i="1"/>
  <c r="AB62" i="1" s="1"/>
  <c r="G236" i="9"/>
  <c r="E172" i="9"/>
  <c r="C119" i="8"/>
  <c r="D368" i="1"/>
  <c r="C120" i="8" s="1"/>
  <c r="D5" i="7"/>
  <c r="D32" i="6"/>
  <c r="C475" i="1"/>
  <c r="D436" i="1"/>
  <c r="C10" i="4"/>
  <c r="I612" i="1"/>
  <c r="CF76" i="1"/>
  <c r="AV52" i="1" s="1"/>
  <c r="AV67" i="1" s="1"/>
  <c r="I380" i="9"/>
  <c r="I90" i="9"/>
  <c r="F154" i="9"/>
  <c r="I365" i="9"/>
  <c r="E76" i="9"/>
  <c r="H268" i="9"/>
  <c r="I362" i="9"/>
  <c r="H236" i="9"/>
  <c r="F172" i="9"/>
  <c r="D236" i="9"/>
  <c r="G108" i="9"/>
  <c r="D268" i="9"/>
  <c r="E300" i="9"/>
  <c r="I268" i="9"/>
  <c r="E140" i="9"/>
  <c r="C76" i="9"/>
  <c r="I12" i="9"/>
  <c r="H300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H515" i="1" s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F140" i="9"/>
  <c r="D12" i="9"/>
  <c r="I108" i="9"/>
  <c r="F268" i="9"/>
  <c r="G332" i="9"/>
  <c r="C300" i="9"/>
  <c r="H76" i="9"/>
  <c r="I236" i="9"/>
  <c r="H204" i="9"/>
  <c r="G44" i="9"/>
  <c r="E236" i="9"/>
  <c r="F44" i="9"/>
  <c r="B446" i="1"/>
  <c r="D242" i="1"/>
  <c r="F12" i="9"/>
  <c r="G140" i="9"/>
  <c r="E12" i="9"/>
  <c r="C418" i="1"/>
  <c r="D438" i="1"/>
  <c r="F14" i="6"/>
  <c r="C471" i="1"/>
  <c r="F10" i="6"/>
  <c r="D339" i="1"/>
  <c r="D26" i="9"/>
  <c r="CE75" i="1"/>
  <c r="D108" i="9"/>
  <c r="E204" i="9"/>
  <c r="F7" i="6"/>
  <c r="E204" i="1"/>
  <c r="C468" i="1"/>
  <c r="I383" i="9"/>
  <c r="D22" i="7"/>
  <c r="C40" i="5"/>
  <c r="I76" i="9"/>
  <c r="C420" i="1"/>
  <c r="B28" i="4"/>
  <c r="F186" i="9"/>
  <c r="I204" i="9"/>
  <c r="H172" i="9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Y52" i="1" l="1"/>
  <c r="Y67" i="1" s="1"/>
  <c r="AA52" i="1"/>
  <c r="AA67" i="1" s="1"/>
  <c r="AA71" i="1" s="1"/>
  <c r="BZ52" i="1"/>
  <c r="BZ67" i="1" s="1"/>
  <c r="H337" i="9" s="1"/>
  <c r="BD52" i="1"/>
  <c r="BD67" i="1" s="1"/>
  <c r="BD71" i="1" s="1"/>
  <c r="G715" i="10"/>
  <c r="H628" i="10"/>
  <c r="M52" i="1"/>
  <c r="M67" i="1" s="1"/>
  <c r="M71" i="1" s="1"/>
  <c r="C678" i="1" s="1"/>
  <c r="X52" i="1"/>
  <c r="X67" i="1" s="1"/>
  <c r="C113" i="9" s="1"/>
  <c r="CB52" i="1"/>
  <c r="CB67" i="1" s="1"/>
  <c r="CB71" i="1" s="1"/>
  <c r="C622" i="1" s="1"/>
  <c r="BR52" i="1"/>
  <c r="BR67" i="1" s="1"/>
  <c r="F52" i="1"/>
  <c r="F67" i="1" s="1"/>
  <c r="F71" i="1" s="1"/>
  <c r="F21" i="9" s="1"/>
  <c r="U52" i="1"/>
  <c r="U67" i="1" s="1"/>
  <c r="BH52" i="1"/>
  <c r="BH67" i="1" s="1"/>
  <c r="AT52" i="1"/>
  <c r="AT67" i="1" s="1"/>
  <c r="D209" i="9" s="1"/>
  <c r="V52" i="1"/>
  <c r="V67" i="1" s="1"/>
  <c r="I52" i="1"/>
  <c r="I67" i="1" s="1"/>
  <c r="I17" i="9" s="1"/>
  <c r="BI52" i="1"/>
  <c r="BI67" i="1" s="1"/>
  <c r="G52" i="1"/>
  <c r="G67" i="1" s="1"/>
  <c r="G71" i="1" s="1"/>
  <c r="G21" i="9" s="1"/>
  <c r="D52" i="1"/>
  <c r="D67" i="1" s="1"/>
  <c r="D71" i="1" s="1"/>
  <c r="C669" i="1" s="1"/>
  <c r="BN52" i="1"/>
  <c r="BN67" i="1" s="1"/>
  <c r="BN71" i="1" s="1"/>
  <c r="C309" i="9" s="1"/>
  <c r="BM52" i="1"/>
  <c r="BM67" i="1" s="1"/>
  <c r="BM71" i="1" s="1"/>
  <c r="C638" i="1" s="1"/>
  <c r="BQ52" i="1"/>
  <c r="BQ67" i="1" s="1"/>
  <c r="BQ71" i="1" s="1"/>
  <c r="F309" i="9" s="1"/>
  <c r="BZ71" i="1"/>
  <c r="H341" i="9" s="1"/>
  <c r="AI52" i="1"/>
  <c r="AI67" i="1" s="1"/>
  <c r="G145" i="9" s="1"/>
  <c r="AE52" i="1"/>
  <c r="AE67" i="1" s="1"/>
  <c r="BA52" i="1"/>
  <c r="BA67" i="1" s="1"/>
  <c r="D241" i="9" s="1"/>
  <c r="BS52" i="1"/>
  <c r="BS67" i="1" s="1"/>
  <c r="BS71" i="1" s="1"/>
  <c r="C639" i="1" s="1"/>
  <c r="BJ52" i="1"/>
  <c r="BJ67" i="1" s="1"/>
  <c r="Q52" i="1"/>
  <c r="Q67" i="1" s="1"/>
  <c r="Q71" i="1" s="1"/>
  <c r="C682" i="1" s="1"/>
  <c r="AS52" i="1"/>
  <c r="AS67" i="1" s="1"/>
  <c r="C209" i="9" s="1"/>
  <c r="AB52" i="1"/>
  <c r="AB67" i="1" s="1"/>
  <c r="Z52" i="1"/>
  <c r="Z67" i="1" s="1"/>
  <c r="Z71" i="1" s="1"/>
  <c r="E117" i="9" s="1"/>
  <c r="AR52" i="1"/>
  <c r="AR67" i="1" s="1"/>
  <c r="I177" i="9" s="1"/>
  <c r="BP52" i="1"/>
  <c r="BP67" i="1" s="1"/>
  <c r="BP71" i="1" s="1"/>
  <c r="C621" i="1" s="1"/>
  <c r="AX52" i="1"/>
  <c r="AX67" i="1" s="1"/>
  <c r="AX71" i="1" s="1"/>
  <c r="C543" i="1" s="1"/>
  <c r="BV52" i="1"/>
  <c r="BV67" i="1" s="1"/>
  <c r="BV71" i="1" s="1"/>
  <c r="C567" i="1" s="1"/>
  <c r="T52" i="1"/>
  <c r="T67" i="1" s="1"/>
  <c r="T71" i="1" s="1"/>
  <c r="F85" i="9" s="1"/>
  <c r="AY52" i="1"/>
  <c r="AY67" i="1" s="1"/>
  <c r="AY71" i="1" s="1"/>
  <c r="C625" i="1" s="1"/>
  <c r="BF52" i="1"/>
  <c r="BF67" i="1" s="1"/>
  <c r="BF71" i="1" s="1"/>
  <c r="I245" i="9" s="1"/>
  <c r="H52" i="1"/>
  <c r="H67" i="1" s="1"/>
  <c r="H17" i="9" s="1"/>
  <c r="AU52" i="1"/>
  <c r="AU67" i="1" s="1"/>
  <c r="AU71" i="1" s="1"/>
  <c r="C712" i="1" s="1"/>
  <c r="BB52" i="1"/>
  <c r="BB67" i="1" s="1"/>
  <c r="AF52" i="1"/>
  <c r="AF67" i="1" s="1"/>
  <c r="AF71" i="1" s="1"/>
  <c r="D149" i="9" s="1"/>
  <c r="AO52" i="1"/>
  <c r="AO67" i="1" s="1"/>
  <c r="N52" i="1"/>
  <c r="N67" i="1" s="1"/>
  <c r="G49" i="9" s="1"/>
  <c r="AZ52" i="1"/>
  <c r="AZ67" i="1" s="1"/>
  <c r="AN52" i="1"/>
  <c r="AN67" i="1" s="1"/>
  <c r="E177" i="9" s="1"/>
  <c r="AL52" i="1"/>
  <c r="AL67" i="1" s="1"/>
  <c r="AL71" i="1" s="1"/>
  <c r="C703" i="1" s="1"/>
  <c r="W52" i="1"/>
  <c r="W67" i="1" s="1"/>
  <c r="AJ52" i="1"/>
  <c r="AJ67" i="1" s="1"/>
  <c r="AJ71" i="1" s="1"/>
  <c r="C701" i="1" s="1"/>
  <c r="AQ52" i="1"/>
  <c r="AQ67" i="1" s="1"/>
  <c r="BE52" i="1"/>
  <c r="BE67" i="1" s="1"/>
  <c r="BE71" i="1" s="1"/>
  <c r="C550" i="1" s="1"/>
  <c r="G550" i="1" s="1"/>
  <c r="AK52" i="1"/>
  <c r="AK67" i="1" s="1"/>
  <c r="AK71" i="1" s="1"/>
  <c r="C530" i="1" s="1"/>
  <c r="G530" i="1" s="1"/>
  <c r="AW52" i="1"/>
  <c r="AW67" i="1" s="1"/>
  <c r="AW71" i="1" s="1"/>
  <c r="G213" i="9" s="1"/>
  <c r="BY52" i="1"/>
  <c r="BY67" i="1" s="1"/>
  <c r="BY71" i="1" s="1"/>
  <c r="C570" i="1" s="1"/>
  <c r="AM52" i="1"/>
  <c r="AM67" i="1" s="1"/>
  <c r="AM71" i="1" s="1"/>
  <c r="C532" i="1" s="1"/>
  <c r="G532" i="1" s="1"/>
  <c r="S52" i="1"/>
  <c r="S67" i="1" s="1"/>
  <c r="S71" i="1" s="1"/>
  <c r="C512" i="1" s="1"/>
  <c r="G512" i="1" s="1"/>
  <c r="BK52" i="1"/>
  <c r="BK67" i="1" s="1"/>
  <c r="G273" i="9" s="1"/>
  <c r="AH52" i="1"/>
  <c r="AH67" i="1" s="1"/>
  <c r="F145" i="9" s="1"/>
  <c r="BW52" i="1"/>
  <c r="BW67" i="1" s="1"/>
  <c r="K52" i="1"/>
  <c r="K67" i="1" s="1"/>
  <c r="K71" i="1" s="1"/>
  <c r="P52" i="1"/>
  <c r="P67" i="1" s="1"/>
  <c r="P71" i="1" s="1"/>
  <c r="E52" i="1"/>
  <c r="E67" i="1" s="1"/>
  <c r="E17" i="9" s="1"/>
  <c r="BC52" i="1"/>
  <c r="BC67" i="1" s="1"/>
  <c r="BC71" i="1" s="1"/>
  <c r="R52" i="1"/>
  <c r="R67" i="1" s="1"/>
  <c r="R71" i="1" s="1"/>
  <c r="C511" i="1" s="1"/>
  <c r="G511" i="1" s="1"/>
  <c r="AC52" i="1"/>
  <c r="AC67" i="1" s="1"/>
  <c r="H113" i="9" s="1"/>
  <c r="BG52" i="1"/>
  <c r="BG67" i="1" s="1"/>
  <c r="C273" i="9" s="1"/>
  <c r="CE62" i="1"/>
  <c r="I364" i="9" s="1"/>
  <c r="I300" i="9"/>
  <c r="AI71" i="1"/>
  <c r="C528" i="1" s="1"/>
  <c r="G528" i="1" s="1"/>
  <c r="D332" i="9"/>
  <c r="AD52" i="1"/>
  <c r="AD67" i="1" s="1"/>
  <c r="BT52" i="1"/>
  <c r="BT67" i="1" s="1"/>
  <c r="BT71" i="1" s="1"/>
  <c r="I309" i="9" s="1"/>
  <c r="C204" i="9"/>
  <c r="F300" i="9"/>
  <c r="E332" i="9"/>
  <c r="D204" i="9"/>
  <c r="CE48" i="1"/>
  <c r="F332" i="9"/>
  <c r="AZ71" i="1"/>
  <c r="C628" i="1" s="1"/>
  <c r="AT71" i="1"/>
  <c r="D213" i="9" s="1"/>
  <c r="C268" i="9"/>
  <c r="H12" i="9"/>
  <c r="AR71" i="1"/>
  <c r="C537" i="1" s="1"/>
  <c r="G537" i="1" s="1"/>
  <c r="BW71" i="1"/>
  <c r="C643" i="1" s="1"/>
  <c r="AV71" i="1"/>
  <c r="C713" i="1" s="1"/>
  <c r="F209" i="9"/>
  <c r="CC52" i="1"/>
  <c r="CC67" i="1" s="1"/>
  <c r="BO52" i="1"/>
  <c r="BO67" i="1" s="1"/>
  <c r="J52" i="1"/>
  <c r="J67" i="1" s="1"/>
  <c r="AP52" i="1"/>
  <c r="AP67" i="1" s="1"/>
  <c r="BL52" i="1"/>
  <c r="BL67" i="1" s="1"/>
  <c r="BX52" i="1"/>
  <c r="BX67" i="1" s="1"/>
  <c r="L52" i="1"/>
  <c r="L67" i="1" s="1"/>
  <c r="BU52" i="1"/>
  <c r="BU67" i="1" s="1"/>
  <c r="AG52" i="1"/>
  <c r="AG67" i="1" s="1"/>
  <c r="O52" i="1"/>
  <c r="O67" i="1" s="1"/>
  <c r="C52" i="1"/>
  <c r="C67" i="1" s="1"/>
  <c r="CA52" i="1"/>
  <c r="CA67" i="1" s="1"/>
  <c r="I81" i="9"/>
  <c r="H145" i="9"/>
  <c r="AE71" i="1"/>
  <c r="C524" i="1" s="1"/>
  <c r="G524" i="1" s="1"/>
  <c r="C540" i="1"/>
  <c r="G540" i="1" s="1"/>
  <c r="C81" i="9"/>
  <c r="C623" i="1"/>
  <c r="G81" i="9"/>
  <c r="D113" i="9"/>
  <c r="Y71" i="1"/>
  <c r="E213" i="9"/>
  <c r="W71" i="1"/>
  <c r="C688" i="1" s="1"/>
  <c r="I149" i="9"/>
  <c r="U71" i="1"/>
  <c r="G85" i="9" s="1"/>
  <c r="H149" i="9"/>
  <c r="C671" i="1"/>
  <c r="G245" i="9"/>
  <c r="C549" i="1"/>
  <c r="C624" i="1"/>
  <c r="F515" i="1"/>
  <c r="H505" i="1"/>
  <c r="F505" i="1"/>
  <c r="H517" i="1"/>
  <c r="F517" i="1"/>
  <c r="H499" i="1"/>
  <c r="F499" i="1"/>
  <c r="F497" i="1"/>
  <c r="H497" i="1"/>
  <c r="F511" i="1"/>
  <c r="H501" i="1"/>
  <c r="F501" i="1"/>
  <c r="B496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I209" i="9"/>
  <c r="I378" i="9"/>
  <c r="K612" i="1"/>
  <c r="C465" i="1"/>
  <c r="C520" i="1"/>
  <c r="G520" i="1" s="1"/>
  <c r="C692" i="1"/>
  <c r="F117" i="9"/>
  <c r="C126" i="8"/>
  <c r="D391" i="1"/>
  <c r="F32" i="6"/>
  <c r="C478" i="1"/>
  <c r="C102" i="8"/>
  <c r="C482" i="1"/>
  <c r="F498" i="1"/>
  <c r="G209" i="9"/>
  <c r="C476" i="1"/>
  <c r="F16" i="6"/>
  <c r="C672" i="1"/>
  <c r="D341" i="9"/>
  <c r="F516" i="1"/>
  <c r="H516" i="1"/>
  <c r="D17" i="9"/>
  <c r="C373" i="9"/>
  <c r="F540" i="1"/>
  <c r="H540" i="1"/>
  <c r="F532" i="1"/>
  <c r="H532" i="1"/>
  <c r="F524" i="1"/>
  <c r="F550" i="1"/>
  <c r="F113" i="9"/>
  <c r="G241" i="9"/>
  <c r="I213" i="9"/>
  <c r="I71" i="1" l="1"/>
  <c r="C674" i="1" s="1"/>
  <c r="C506" i="1"/>
  <c r="G506" i="1" s="1"/>
  <c r="C685" i="1"/>
  <c r="F241" i="9"/>
  <c r="D177" i="9"/>
  <c r="C513" i="1"/>
  <c r="G513" i="1" s="1"/>
  <c r="C85" i="9"/>
  <c r="I145" i="9"/>
  <c r="H241" i="9"/>
  <c r="C559" i="1"/>
  <c r="C702" i="1"/>
  <c r="C510" i="1"/>
  <c r="G510" i="1" s="1"/>
  <c r="BG71" i="1"/>
  <c r="C552" i="1" s="1"/>
  <c r="C241" i="9"/>
  <c r="BR71" i="1"/>
  <c r="C563" i="1" s="1"/>
  <c r="F53" i="9"/>
  <c r="F49" i="9"/>
  <c r="G305" i="9"/>
  <c r="C499" i="1"/>
  <c r="G499" i="1" s="1"/>
  <c r="H81" i="9"/>
  <c r="AS71" i="1"/>
  <c r="C213" i="9" s="1"/>
  <c r="E209" i="9"/>
  <c r="N71" i="1"/>
  <c r="C679" i="1" s="1"/>
  <c r="F17" i="9"/>
  <c r="V71" i="1"/>
  <c r="C687" i="1" s="1"/>
  <c r="H713" i="10"/>
  <c r="H716" i="10"/>
  <c r="H709" i="10"/>
  <c r="H705" i="10"/>
  <c r="H701" i="10"/>
  <c r="H697" i="10"/>
  <c r="H693" i="10"/>
  <c r="H689" i="10"/>
  <c r="H712" i="10"/>
  <c r="H708" i="10"/>
  <c r="H707" i="10"/>
  <c r="H706" i="10"/>
  <c r="H692" i="10"/>
  <c r="H691" i="10"/>
  <c r="H700" i="10"/>
  <c r="H699" i="10"/>
  <c r="H698" i="10"/>
  <c r="H688" i="10"/>
  <c r="H684" i="10"/>
  <c r="H680" i="10"/>
  <c r="H696" i="10"/>
  <c r="H695" i="10"/>
  <c r="H694" i="10"/>
  <c r="H683" i="10"/>
  <c r="H682" i="10"/>
  <c r="H681" i="10"/>
  <c r="H676" i="10"/>
  <c r="H672" i="10"/>
  <c r="H668" i="10"/>
  <c r="H690" i="10"/>
  <c r="H679" i="10"/>
  <c r="H677" i="10"/>
  <c r="H673" i="10"/>
  <c r="H669" i="10"/>
  <c r="H704" i="10"/>
  <c r="H703" i="10"/>
  <c r="H702" i="10"/>
  <c r="H687" i="10"/>
  <c r="H686" i="10"/>
  <c r="H685" i="10"/>
  <c r="H675" i="10"/>
  <c r="H671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78" i="10"/>
  <c r="H646" i="10"/>
  <c r="H670" i="10"/>
  <c r="H647" i="10"/>
  <c r="H645" i="10"/>
  <c r="H710" i="10"/>
  <c r="H674" i="10"/>
  <c r="H711" i="10"/>
  <c r="H629" i="10"/>
  <c r="C573" i="1"/>
  <c r="C539" i="1"/>
  <c r="G539" i="1" s="1"/>
  <c r="C616" i="1"/>
  <c r="H245" i="9"/>
  <c r="D181" i="9"/>
  <c r="C177" i="9"/>
  <c r="BH71" i="1"/>
  <c r="X71" i="1"/>
  <c r="C369" i="9"/>
  <c r="C619" i="1"/>
  <c r="C519" i="1"/>
  <c r="G519" i="1" s="1"/>
  <c r="BK71" i="1"/>
  <c r="G277" i="9" s="1"/>
  <c r="D273" i="9"/>
  <c r="C531" i="1"/>
  <c r="G531" i="1" s="1"/>
  <c r="C642" i="1"/>
  <c r="C700" i="1"/>
  <c r="C704" i="1"/>
  <c r="C181" i="9"/>
  <c r="F305" i="9"/>
  <c r="C500" i="1"/>
  <c r="G500" i="1" s="1"/>
  <c r="G149" i="9"/>
  <c r="D337" i="9"/>
  <c r="C691" i="1"/>
  <c r="C614" i="1"/>
  <c r="I49" i="9"/>
  <c r="F273" i="9"/>
  <c r="G17" i="9"/>
  <c r="I113" i="9"/>
  <c r="BJ71" i="1"/>
  <c r="F277" i="9" s="1"/>
  <c r="BI71" i="1"/>
  <c r="E273" i="9"/>
  <c r="C551" i="1"/>
  <c r="I277" i="9"/>
  <c r="C562" i="1"/>
  <c r="AC71" i="1"/>
  <c r="C522" i="1" s="1"/>
  <c r="G522" i="1" s="1"/>
  <c r="H71" i="1"/>
  <c r="I273" i="9"/>
  <c r="E85" i="9"/>
  <c r="D85" i="9"/>
  <c r="C525" i="1"/>
  <c r="G525" i="1" s="1"/>
  <c r="D49" i="9"/>
  <c r="H309" i="9"/>
  <c r="C646" i="1"/>
  <c r="D81" i="9"/>
  <c r="H305" i="9"/>
  <c r="G341" i="9"/>
  <c r="G337" i="9"/>
  <c r="I241" i="9"/>
  <c r="C571" i="1"/>
  <c r="AD71" i="1"/>
  <c r="C523" i="1" s="1"/>
  <c r="G523" i="1" s="1"/>
  <c r="H177" i="9"/>
  <c r="H85" i="9"/>
  <c r="AQ71" i="1"/>
  <c r="C536" i="1" s="1"/>
  <c r="G536" i="1" s="1"/>
  <c r="E241" i="9"/>
  <c r="BB71" i="1"/>
  <c r="E305" i="9"/>
  <c r="BA71" i="1"/>
  <c r="C544" i="1"/>
  <c r="G544" i="1" s="1"/>
  <c r="C645" i="1"/>
  <c r="C629" i="1"/>
  <c r="C305" i="9"/>
  <c r="H213" i="9"/>
  <c r="C529" i="1"/>
  <c r="G529" i="1" s="1"/>
  <c r="C684" i="1"/>
  <c r="C564" i="1"/>
  <c r="C683" i="1"/>
  <c r="C697" i="1"/>
  <c r="AN71" i="1"/>
  <c r="C705" i="1" s="1"/>
  <c r="C631" i="1"/>
  <c r="E81" i="9"/>
  <c r="E337" i="9"/>
  <c r="AB71" i="1"/>
  <c r="C145" i="9"/>
  <c r="F81" i="9"/>
  <c r="H209" i="9"/>
  <c r="H511" i="1"/>
  <c r="C245" i="9"/>
  <c r="C558" i="1"/>
  <c r="E71" i="1"/>
  <c r="C670" i="1" s="1"/>
  <c r="C502" i="1"/>
  <c r="G502" i="1" s="1"/>
  <c r="D145" i="9"/>
  <c r="C542" i="1"/>
  <c r="AH71" i="1"/>
  <c r="G113" i="9"/>
  <c r="F177" i="9"/>
  <c r="AO71" i="1"/>
  <c r="E113" i="9"/>
  <c r="C561" i="1"/>
  <c r="E309" i="9"/>
  <c r="I21" i="9"/>
  <c r="C711" i="1"/>
  <c r="I181" i="9"/>
  <c r="G309" i="9"/>
  <c r="C428" i="1"/>
  <c r="C568" i="1"/>
  <c r="C545" i="1"/>
  <c r="G545" i="1" s="1"/>
  <c r="C640" i="1"/>
  <c r="CE67" i="1"/>
  <c r="CE71" i="1" s="1"/>
  <c r="I373" i="9" s="1"/>
  <c r="E341" i="9"/>
  <c r="C515" i="1"/>
  <c r="G515" i="1" s="1"/>
  <c r="C565" i="1"/>
  <c r="I305" i="9"/>
  <c r="C541" i="1"/>
  <c r="C497" i="1"/>
  <c r="G497" i="1" s="1"/>
  <c r="C709" i="1"/>
  <c r="C514" i="1"/>
  <c r="G514" i="1" s="1"/>
  <c r="H550" i="1"/>
  <c r="I85" i="9"/>
  <c r="D21" i="9"/>
  <c r="AG71" i="1"/>
  <c r="E145" i="9"/>
  <c r="BL71" i="1"/>
  <c r="H273" i="9"/>
  <c r="J71" i="1"/>
  <c r="C49" i="9"/>
  <c r="C686" i="1"/>
  <c r="F213" i="9"/>
  <c r="I337" i="9"/>
  <c r="CA71" i="1"/>
  <c r="BU71" i="1"/>
  <c r="C337" i="9"/>
  <c r="G177" i="9"/>
  <c r="AP71" i="1"/>
  <c r="BO71" i="1"/>
  <c r="D305" i="9"/>
  <c r="C71" i="1"/>
  <c r="C17" i="9"/>
  <c r="L71" i="1"/>
  <c r="E49" i="9"/>
  <c r="D369" i="9"/>
  <c r="CC71" i="1"/>
  <c r="CE52" i="1"/>
  <c r="H49" i="9"/>
  <c r="O71" i="1"/>
  <c r="F337" i="9"/>
  <c r="BX71" i="1"/>
  <c r="C694" i="1"/>
  <c r="H117" i="9"/>
  <c r="C633" i="1"/>
  <c r="F245" i="9"/>
  <c r="C548" i="1"/>
  <c r="H524" i="1"/>
  <c r="C149" i="9"/>
  <c r="C696" i="1"/>
  <c r="D53" i="9"/>
  <c r="C676" i="1"/>
  <c r="C504" i="1"/>
  <c r="G504" i="1" s="1"/>
  <c r="C518" i="1"/>
  <c r="G518" i="1" s="1"/>
  <c r="C690" i="1"/>
  <c r="D117" i="9"/>
  <c r="I53" i="9"/>
  <c r="C681" i="1"/>
  <c r="C509" i="1"/>
  <c r="G509" i="1" s="1"/>
  <c r="C710" i="1"/>
  <c r="C516" i="1"/>
  <c r="G516" i="1" s="1"/>
  <c r="C618" i="1"/>
  <c r="D615" i="1"/>
  <c r="H544" i="1"/>
  <c r="F522" i="1"/>
  <c r="H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F504" i="1"/>
  <c r="H530" i="1"/>
  <c r="F530" i="1"/>
  <c r="F512" i="1"/>
  <c r="H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C538" i="1" l="1"/>
  <c r="G538" i="1" s="1"/>
  <c r="C626" i="1"/>
  <c r="C555" i="1"/>
  <c r="C635" i="1"/>
  <c r="G53" i="9"/>
  <c r="C507" i="1"/>
  <c r="G507" i="1" s="1"/>
  <c r="C617" i="1"/>
  <c r="C277" i="9"/>
  <c r="I117" i="9"/>
  <c r="C695" i="1"/>
  <c r="H715" i="10"/>
  <c r="I629" i="10"/>
  <c r="C556" i="1"/>
  <c r="C433" i="1"/>
  <c r="C441" i="1" s="1"/>
  <c r="C553" i="1"/>
  <c r="C636" i="1"/>
  <c r="D277" i="9"/>
  <c r="C117" i="9"/>
  <c r="C517" i="1"/>
  <c r="G517" i="1" s="1"/>
  <c r="C689" i="1"/>
  <c r="C501" i="1"/>
  <c r="G501" i="1" s="1"/>
  <c r="C673" i="1"/>
  <c r="H21" i="9"/>
  <c r="E277" i="9"/>
  <c r="C554" i="1"/>
  <c r="C634" i="1"/>
  <c r="E21" i="9"/>
  <c r="E181" i="9"/>
  <c r="C533" i="1"/>
  <c r="G533" i="1" s="1"/>
  <c r="D245" i="9"/>
  <c r="C546" i="1"/>
  <c r="C630" i="1"/>
  <c r="C699" i="1"/>
  <c r="F149" i="9"/>
  <c r="C527" i="1"/>
  <c r="G527" i="1" s="1"/>
  <c r="G117" i="9"/>
  <c r="C693" i="1"/>
  <c r="C498" i="1"/>
  <c r="G498" i="1" s="1"/>
  <c r="F181" i="9"/>
  <c r="C706" i="1"/>
  <c r="C534" i="1"/>
  <c r="G534" i="1" s="1"/>
  <c r="C547" i="1"/>
  <c r="E245" i="9"/>
  <c r="C632" i="1"/>
  <c r="C521" i="1"/>
  <c r="G521" i="1" s="1"/>
  <c r="H181" i="9"/>
  <c r="C708" i="1"/>
  <c r="I369" i="9"/>
  <c r="H514" i="1"/>
  <c r="C716" i="1"/>
  <c r="C644" i="1"/>
  <c r="C569" i="1"/>
  <c r="F341" i="9"/>
  <c r="C627" i="1"/>
  <c r="C560" i="1"/>
  <c r="D309" i="9"/>
  <c r="I341" i="9"/>
  <c r="C572" i="1"/>
  <c r="C647" i="1"/>
  <c r="C53" i="9"/>
  <c r="C503" i="1"/>
  <c r="G503" i="1" s="1"/>
  <c r="C675" i="1"/>
  <c r="C680" i="1"/>
  <c r="C508" i="1"/>
  <c r="G508" i="1" s="1"/>
  <c r="H53" i="9"/>
  <c r="D373" i="9"/>
  <c r="C620" i="1"/>
  <c r="C574" i="1"/>
  <c r="C677" i="1"/>
  <c r="C505" i="1"/>
  <c r="G505" i="1" s="1"/>
  <c r="E53" i="9"/>
  <c r="C496" i="1"/>
  <c r="G496" i="1" s="1"/>
  <c r="C21" i="9"/>
  <c r="C668" i="1"/>
  <c r="C535" i="1"/>
  <c r="G535" i="1" s="1"/>
  <c r="C707" i="1"/>
  <c r="G181" i="9"/>
  <c r="E149" i="9"/>
  <c r="C526" i="1"/>
  <c r="C698" i="1"/>
  <c r="C566" i="1"/>
  <c r="C641" i="1"/>
  <c r="C341" i="9"/>
  <c r="H277" i="9"/>
  <c r="C557" i="1"/>
  <c r="C637" i="1"/>
  <c r="H509" i="1"/>
  <c r="H518" i="1"/>
  <c r="H504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709" i="1"/>
  <c r="D702" i="1"/>
  <c r="D713" i="1"/>
  <c r="D647" i="1"/>
  <c r="D635" i="1"/>
  <c r="D629" i="1"/>
  <c r="D671" i="1"/>
  <c r="D620" i="1"/>
  <c r="D669" i="1"/>
  <c r="D638" i="1"/>
  <c r="D703" i="1"/>
  <c r="D670" i="1"/>
  <c r="D627" i="1"/>
  <c r="D621" i="1"/>
  <c r="D712" i="1"/>
  <c r="D678" i="1"/>
  <c r="D684" i="1"/>
  <c r="D632" i="1"/>
  <c r="D642" i="1"/>
  <c r="D617" i="1"/>
  <c r="D697" i="1"/>
  <c r="D685" i="1"/>
  <c r="D636" i="1"/>
  <c r="D694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74" i="1"/>
  <c r="D716" i="1"/>
  <c r="D690" i="1"/>
  <c r="D707" i="1"/>
  <c r="D637" i="1"/>
  <c r="D698" i="1"/>
  <c r="D616" i="1"/>
  <c r="D634" i="1"/>
  <c r="D691" i="1"/>
  <c r="D673" i="1"/>
  <c r="D677" i="1"/>
  <c r="D640" i="1"/>
  <c r="D689" i="1"/>
  <c r="D701" i="1"/>
  <c r="D696" i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H498" i="1"/>
  <c r="I716" i="10"/>
  <c r="I712" i="10"/>
  <c r="I710" i="10"/>
  <c r="I706" i="10"/>
  <c r="I702" i="10"/>
  <c r="I698" i="10"/>
  <c r="I694" i="10"/>
  <c r="I690" i="10"/>
  <c r="I705" i="10"/>
  <c r="I704" i="10"/>
  <c r="I703" i="10"/>
  <c r="I711" i="10"/>
  <c r="I697" i="10"/>
  <c r="I696" i="10"/>
  <c r="I695" i="10"/>
  <c r="I685" i="10"/>
  <c r="I681" i="10"/>
  <c r="I693" i="10"/>
  <c r="I692" i="10"/>
  <c r="I691" i="10"/>
  <c r="I680" i="10"/>
  <c r="I679" i="10"/>
  <c r="I677" i="10"/>
  <c r="I673" i="10"/>
  <c r="I669" i="10"/>
  <c r="I713" i="10"/>
  <c r="I678" i="10"/>
  <c r="I674" i="10"/>
  <c r="I670" i="10"/>
  <c r="I647" i="10"/>
  <c r="I646" i="10"/>
  <c r="I645" i="10"/>
  <c r="I701" i="10"/>
  <c r="I700" i="10"/>
  <c r="I699" i="10"/>
  <c r="I689" i="10"/>
  <c r="I684" i="10"/>
  <c r="I683" i="10"/>
  <c r="I682" i="10"/>
  <c r="I676" i="10"/>
  <c r="I672" i="10"/>
  <c r="I668" i="10"/>
  <c r="I709" i="10"/>
  <c r="I675" i="10"/>
  <c r="I644" i="10"/>
  <c r="I642" i="10"/>
  <c r="I640" i="10"/>
  <c r="I638" i="10"/>
  <c r="I636" i="10"/>
  <c r="I634" i="10"/>
  <c r="I632" i="10"/>
  <c r="I630" i="10"/>
  <c r="I707" i="10"/>
  <c r="I641" i="10"/>
  <c r="I708" i="10"/>
  <c r="I687" i="10"/>
  <c r="I688" i="10"/>
  <c r="I686" i="10"/>
  <c r="I671" i="10"/>
  <c r="I643" i="10"/>
  <c r="I639" i="10"/>
  <c r="I631" i="10"/>
  <c r="I637" i="10"/>
  <c r="I635" i="10"/>
  <c r="I633" i="10"/>
  <c r="G546" i="1"/>
  <c r="H546" i="1"/>
  <c r="C648" i="1"/>
  <c r="M716" i="1" s="1"/>
  <c r="C715" i="1"/>
  <c r="G526" i="1"/>
  <c r="H526" i="1"/>
  <c r="E612" i="1"/>
  <c r="D715" i="1"/>
  <c r="E623" i="1"/>
  <c r="I715" i="10" l="1"/>
  <c r="J630" i="10"/>
  <c r="E710" i="1"/>
  <c r="E693" i="1"/>
  <c r="E631" i="1"/>
  <c r="E690" i="1"/>
  <c r="E630" i="1"/>
  <c r="E705" i="1"/>
  <c r="E634" i="1"/>
  <c r="E643" i="1"/>
  <c r="E688" i="1"/>
  <c r="E716" i="1"/>
  <c r="E676" i="1"/>
  <c r="E707" i="1"/>
  <c r="E691" i="1"/>
  <c r="E700" i="1"/>
  <c r="E680" i="1"/>
  <c r="E696" i="1"/>
  <c r="E647" i="1"/>
  <c r="E711" i="1"/>
  <c r="E689" i="1"/>
  <c r="E699" i="1"/>
  <c r="E712" i="1"/>
  <c r="E638" i="1"/>
  <c r="E706" i="1"/>
  <c r="E702" i="1"/>
  <c r="E708" i="1"/>
  <c r="E678" i="1"/>
  <c r="E682" i="1"/>
  <c r="E681" i="1"/>
  <c r="E683" i="1"/>
  <c r="E627" i="1"/>
  <c r="E675" i="1"/>
  <c r="E698" i="1"/>
  <c r="E646" i="1"/>
  <c r="E704" i="1"/>
  <c r="E644" i="1"/>
  <c r="E713" i="1"/>
  <c r="E701" i="1"/>
  <c r="E642" i="1"/>
  <c r="E685" i="1"/>
  <c r="E686" i="1"/>
  <c r="E640" i="1"/>
  <c r="E637" i="1"/>
  <c r="E687" i="1"/>
  <c r="E639" i="1"/>
  <c r="E645" i="1"/>
  <c r="E625" i="1"/>
  <c r="E672" i="1"/>
  <c r="E624" i="1"/>
  <c r="F624" i="1" s="1"/>
  <c r="F696" i="1" s="1"/>
  <c r="E674" i="1"/>
  <c r="E669" i="1"/>
  <c r="E635" i="1"/>
  <c r="E684" i="1"/>
  <c r="E671" i="1"/>
  <c r="E668" i="1"/>
  <c r="E694" i="1"/>
  <c r="E628" i="1"/>
  <c r="E673" i="1"/>
  <c r="E703" i="1"/>
  <c r="E709" i="1"/>
  <c r="E677" i="1"/>
  <c r="E697" i="1"/>
  <c r="E626" i="1"/>
  <c r="E670" i="1"/>
  <c r="E636" i="1"/>
  <c r="E629" i="1"/>
  <c r="E679" i="1"/>
  <c r="E641" i="1"/>
  <c r="E692" i="1"/>
  <c r="E695" i="1"/>
  <c r="E633" i="1"/>
  <c r="E632" i="1"/>
  <c r="J716" i="10" l="1"/>
  <c r="J713" i="10"/>
  <c r="J712" i="10"/>
  <c r="J711" i="10"/>
  <c r="J707" i="10"/>
  <c r="J703" i="10"/>
  <c r="J699" i="10"/>
  <c r="J695" i="10"/>
  <c r="J691" i="10"/>
  <c r="J702" i="10"/>
  <c r="J701" i="10"/>
  <c r="J700" i="10"/>
  <c r="J710" i="10"/>
  <c r="J709" i="10"/>
  <c r="J708" i="10"/>
  <c r="J694" i="10"/>
  <c r="J693" i="10"/>
  <c r="J692" i="10"/>
  <c r="J686" i="10"/>
  <c r="J682" i="10"/>
  <c r="J690" i="10"/>
  <c r="J678" i="10"/>
  <c r="J674" i="10"/>
  <c r="J670" i="10"/>
  <c r="J647" i="10"/>
  <c r="J646" i="10"/>
  <c r="J645" i="10"/>
  <c r="J688" i="10"/>
  <c r="J687" i="10"/>
  <c r="J675" i="10"/>
  <c r="J67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98" i="10"/>
  <c r="J697" i="10"/>
  <c r="J696" i="10"/>
  <c r="J681" i="10"/>
  <c r="J680" i="10"/>
  <c r="J679" i="10"/>
  <c r="J677" i="10"/>
  <c r="J673" i="10"/>
  <c r="J669" i="10"/>
  <c r="J705" i="10"/>
  <c r="J672" i="10"/>
  <c r="J704" i="10"/>
  <c r="J689" i="10"/>
  <c r="J685" i="10"/>
  <c r="J683" i="10"/>
  <c r="J676" i="10"/>
  <c r="J706" i="10"/>
  <c r="J684" i="10"/>
  <c r="J668" i="10"/>
  <c r="F631" i="1"/>
  <c r="F635" i="1"/>
  <c r="F676" i="1"/>
  <c r="F687" i="1"/>
  <c r="F642" i="1"/>
  <c r="F694" i="1"/>
  <c r="F682" i="1"/>
  <c r="F639" i="1"/>
  <c r="F703" i="1"/>
  <c r="F644" i="1"/>
  <c r="F684" i="1"/>
  <c r="F629" i="1"/>
  <c r="F675" i="1"/>
  <c r="F679" i="1"/>
  <c r="F706" i="1"/>
  <c r="F678" i="1"/>
  <c r="F647" i="1"/>
  <c r="F712" i="1"/>
  <c r="F697" i="1"/>
  <c r="F633" i="1"/>
  <c r="F668" i="1"/>
  <c r="F711" i="1"/>
  <c r="F693" i="1"/>
  <c r="F646" i="1"/>
  <c r="F716" i="1"/>
  <c r="F627" i="1"/>
  <c r="F671" i="1"/>
  <c r="F637" i="1"/>
  <c r="F700" i="1"/>
  <c r="F643" i="1"/>
  <c r="F636" i="1"/>
  <c r="F677" i="1"/>
  <c r="F669" i="1"/>
  <c r="F641" i="1"/>
  <c r="F640" i="1"/>
  <c r="F698" i="1"/>
  <c r="F713" i="1"/>
  <c r="F702" i="1"/>
  <c r="F690" i="1"/>
  <c r="F674" i="1"/>
  <c r="F626" i="1"/>
  <c r="F685" i="1"/>
  <c r="F638" i="1"/>
  <c r="F692" i="1"/>
  <c r="F630" i="1"/>
  <c r="F673" i="1"/>
  <c r="F707" i="1"/>
  <c r="F634" i="1"/>
  <c r="F680" i="1"/>
  <c r="F709" i="1"/>
  <c r="F691" i="1"/>
  <c r="F645" i="1"/>
  <c r="F705" i="1"/>
  <c r="F625" i="1"/>
  <c r="G625" i="1" s="1"/>
  <c r="F628" i="1"/>
  <c r="F686" i="1"/>
  <c r="F670" i="1"/>
  <c r="F672" i="1"/>
  <c r="F681" i="1"/>
  <c r="F710" i="1"/>
  <c r="F689" i="1"/>
  <c r="F701" i="1"/>
  <c r="F708" i="1"/>
  <c r="F688" i="1"/>
  <c r="F704" i="1"/>
  <c r="F699" i="1"/>
  <c r="F683" i="1"/>
  <c r="F632" i="1"/>
  <c r="F695" i="1"/>
  <c r="E715" i="1"/>
  <c r="K644" i="10" l="1"/>
  <c r="J715" i="10"/>
  <c r="L647" i="10"/>
  <c r="G668" i="1"/>
  <c r="G704" i="1"/>
  <c r="G713" i="1"/>
  <c r="G641" i="1"/>
  <c r="G628" i="1"/>
  <c r="G670" i="1"/>
  <c r="G646" i="1"/>
  <c r="G681" i="1"/>
  <c r="G693" i="1"/>
  <c r="G645" i="1"/>
  <c r="G694" i="1"/>
  <c r="G680" i="1"/>
  <c r="G710" i="1"/>
  <c r="G629" i="1"/>
  <c r="G673" i="1"/>
  <c r="G640" i="1"/>
  <c r="G637" i="1"/>
  <c r="G716" i="1"/>
  <c r="G708" i="1"/>
  <c r="G696" i="1"/>
  <c r="G671" i="1"/>
  <c r="G644" i="1"/>
  <c r="G691" i="1"/>
  <c r="G683" i="1"/>
  <c r="G632" i="1"/>
  <c r="G636" i="1"/>
  <c r="G689" i="1"/>
  <c r="G642" i="1"/>
  <c r="G687" i="1"/>
  <c r="G647" i="1"/>
  <c r="G678" i="1"/>
  <c r="G643" i="1"/>
  <c r="G699" i="1"/>
  <c r="G695" i="1"/>
  <c r="G701" i="1"/>
  <c r="G676" i="1"/>
  <c r="G700" i="1"/>
  <c r="G688" i="1"/>
  <c r="G698" i="1"/>
  <c r="G627" i="1"/>
  <c r="G707" i="1"/>
  <c r="G669" i="1"/>
  <c r="G677" i="1"/>
  <c r="G635" i="1"/>
  <c r="G679" i="1"/>
  <c r="G634" i="1"/>
  <c r="G692" i="1"/>
  <c r="G686" i="1"/>
  <c r="G630" i="1"/>
  <c r="G684" i="1"/>
  <c r="G702" i="1"/>
  <c r="G685" i="1"/>
  <c r="G711" i="1"/>
  <c r="G712" i="1"/>
  <c r="G626" i="1"/>
  <c r="G703" i="1"/>
  <c r="G672" i="1"/>
  <c r="G705" i="1"/>
  <c r="G706" i="1"/>
  <c r="G675" i="1"/>
  <c r="G697" i="1"/>
  <c r="G631" i="1"/>
  <c r="G639" i="1"/>
  <c r="G690" i="1"/>
  <c r="G709" i="1"/>
  <c r="G638" i="1"/>
  <c r="G633" i="1"/>
  <c r="G674" i="1"/>
  <c r="G682" i="1"/>
  <c r="F715" i="1"/>
  <c r="L713" i="10" l="1"/>
  <c r="L716" i="10"/>
  <c r="L709" i="10"/>
  <c r="M709" i="10" s="1"/>
  <c r="Y775" i="10" s="1"/>
  <c r="L705" i="10"/>
  <c r="L701" i="10"/>
  <c r="L697" i="10"/>
  <c r="L693" i="10"/>
  <c r="M693" i="10" s="1"/>
  <c r="Y759" i="10" s="1"/>
  <c r="L689" i="10"/>
  <c r="L711" i="10"/>
  <c r="L710" i="10"/>
  <c r="L696" i="10"/>
  <c r="M696" i="10" s="1"/>
  <c r="Y762" i="10" s="1"/>
  <c r="L695" i="10"/>
  <c r="L694" i="10"/>
  <c r="L704" i="10"/>
  <c r="L703" i="10"/>
  <c r="M703" i="10" s="1"/>
  <c r="Y769" i="10" s="1"/>
  <c r="L702" i="10"/>
  <c r="L688" i="10"/>
  <c r="L684" i="10"/>
  <c r="L680" i="10"/>
  <c r="M680" i="10" s="1"/>
  <c r="Y746" i="10" s="1"/>
  <c r="L687" i="10"/>
  <c r="L686" i="10"/>
  <c r="L685" i="10"/>
  <c r="L676" i="10"/>
  <c r="M676" i="10" s="1"/>
  <c r="Y742" i="10" s="1"/>
  <c r="L672" i="10"/>
  <c r="L668" i="10"/>
  <c r="L708" i="10"/>
  <c r="L707" i="10"/>
  <c r="M707" i="10" s="1"/>
  <c r="Y773" i="10" s="1"/>
  <c r="L706" i="10"/>
  <c r="L683" i="10"/>
  <c r="L682" i="10"/>
  <c r="L681" i="10"/>
  <c r="M681" i="10" s="1"/>
  <c r="Y747" i="10" s="1"/>
  <c r="L677" i="10"/>
  <c r="L673" i="10"/>
  <c r="L669" i="10"/>
  <c r="L692" i="10"/>
  <c r="M692" i="10" s="1"/>
  <c r="Y758" i="10" s="1"/>
  <c r="L691" i="10"/>
  <c r="L690" i="10"/>
  <c r="L675" i="10"/>
  <c r="L671" i="10"/>
  <c r="M671" i="10" s="1"/>
  <c r="Y737" i="10" s="1"/>
  <c r="L699" i="10"/>
  <c r="L674" i="10"/>
  <c r="L712" i="10"/>
  <c r="M712" i="10" s="1"/>
  <c r="Y778" i="10" s="1"/>
  <c r="L700" i="10"/>
  <c r="M700" i="10" s="1"/>
  <c r="Y766" i="10" s="1"/>
  <c r="L679" i="10"/>
  <c r="L670" i="10"/>
  <c r="L698" i="10"/>
  <c r="M698" i="10" s="1"/>
  <c r="Y764" i="10" s="1"/>
  <c r="L678" i="10"/>
  <c r="K712" i="10"/>
  <c r="K713" i="10"/>
  <c r="K708" i="10"/>
  <c r="K704" i="10"/>
  <c r="K700" i="10"/>
  <c r="K696" i="10"/>
  <c r="K692" i="10"/>
  <c r="K699" i="10"/>
  <c r="K698" i="10"/>
  <c r="K697" i="10"/>
  <c r="K707" i="10"/>
  <c r="K706" i="10"/>
  <c r="K705" i="10"/>
  <c r="K691" i="10"/>
  <c r="K690" i="10"/>
  <c r="K689" i="10"/>
  <c r="K687" i="10"/>
  <c r="K683" i="10"/>
  <c r="K679" i="10"/>
  <c r="K688" i="10"/>
  <c r="K675" i="10"/>
  <c r="K671" i="10"/>
  <c r="K711" i="10"/>
  <c r="K710" i="10"/>
  <c r="K709" i="10"/>
  <c r="K686" i="10"/>
  <c r="K685" i="10"/>
  <c r="K684" i="10"/>
  <c r="K676" i="10"/>
  <c r="K672" i="10"/>
  <c r="K668" i="10"/>
  <c r="K716" i="10"/>
  <c r="K695" i="10"/>
  <c r="K694" i="10"/>
  <c r="K693" i="10"/>
  <c r="K678" i="10"/>
  <c r="K674" i="10"/>
  <c r="K670" i="10"/>
  <c r="K701" i="10"/>
  <c r="K669" i="10"/>
  <c r="K681" i="10"/>
  <c r="K673" i="10"/>
  <c r="K703" i="10"/>
  <c r="K702" i="10"/>
  <c r="K682" i="10"/>
  <c r="K680" i="10"/>
  <c r="K677" i="10"/>
  <c r="H628" i="1"/>
  <c r="H680" i="1" s="1"/>
  <c r="G715" i="1"/>
  <c r="H642" i="1" l="1"/>
  <c r="M679" i="10"/>
  <c r="Y745" i="10" s="1"/>
  <c r="M699" i="10"/>
  <c r="Y765" i="10" s="1"/>
  <c r="M691" i="10"/>
  <c r="Y757" i="10" s="1"/>
  <c r="M677" i="10"/>
  <c r="Y743" i="10" s="1"/>
  <c r="M706" i="10"/>
  <c r="Y772" i="10" s="1"/>
  <c r="M672" i="10"/>
  <c r="Y738" i="10" s="1"/>
  <c r="M687" i="10"/>
  <c r="Y753" i="10" s="1"/>
  <c r="M702" i="10"/>
  <c r="Y768" i="10" s="1"/>
  <c r="M695" i="10"/>
  <c r="Y761" i="10" s="1"/>
  <c r="M689" i="10"/>
  <c r="Y755" i="10" s="1"/>
  <c r="M705" i="10"/>
  <c r="Y771" i="10" s="1"/>
  <c r="M678" i="10"/>
  <c r="Y744" i="10" s="1"/>
  <c r="M675" i="10"/>
  <c r="Y741" i="10" s="1"/>
  <c r="M669" i="10"/>
  <c r="Y735" i="10" s="1"/>
  <c r="M682" i="10"/>
  <c r="Y748" i="10" s="1"/>
  <c r="M708" i="10"/>
  <c r="Y774" i="10" s="1"/>
  <c r="M685" i="10"/>
  <c r="Y751" i="10" s="1"/>
  <c r="M684" i="10"/>
  <c r="Y750" i="10" s="1"/>
  <c r="M704" i="10"/>
  <c r="Y770" i="10" s="1"/>
  <c r="M710" i="10"/>
  <c r="Y776" i="10" s="1"/>
  <c r="M697" i="10"/>
  <c r="Y763" i="10" s="1"/>
  <c r="K715" i="10"/>
  <c r="M670" i="10"/>
  <c r="Y736" i="10" s="1"/>
  <c r="M674" i="10"/>
  <c r="Y740" i="10" s="1"/>
  <c r="M690" i="10"/>
  <c r="Y756" i="10" s="1"/>
  <c r="M673" i="10"/>
  <c r="Y739" i="10" s="1"/>
  <c r="M683" i="10"/>
  <c r="Y749" i="10" s="1"/>
  <c r="L715" i="10"/>
  <c r="M668" i="10"/>
  <c r="M686" i="10"/>
  <c r="Y752" i="10" s="1"/>
  <c r="M688" i="10"/>
  <c r="Y754" i="10" s="1"/>
  <c r="M694" i="10"/>
  <c r="Y760" i="10" s="1"/>
  <c r="M711" i="10"/>
  <c r="Y777" i="10" s="1"/>
  <c r="M701" i="10"/>
  <c r="Y767" i="10" s="1"/>
  <c r="M713" i="10"/>
  <c r="Y779" i="10" s="1"/>
  <c r="H681" i="1"/>
  <c r="H639" i="1"/>
  <c r="H690" i="1"/>
  <c r="H694" i="1"/>
  <c r="H698" i="1"/>
  <c r="H682" i="1"/>
  <c r="H670" i="1"/>
  <c r="H677" i="1"/>
  <c r="H697" i="1"/>
  <c r="H713" i="1"/>
  <c r="H635" i="1"/>
  <c r="H710" i="1"/>
  <c r="H703" i="1"/>
  <c r="H678" i="1"/>
  <c r="H685" i="1"/>
  <c r="H693" i="1"/>
  <c r="H638" i="1"/>
  <c r="H686" i="1"/>
  <c r="H634" i="1"/>
  <c r="H709" i="1"/>
  <c r="H668" i="1"/>
  <c r="H630" i="1"/>
  <c r="H684" i="1"/>
  <c r="H712" i="1"/>
  <c r="H637" i="1"/>
  <c r="H683" i="1"/>
  <c r="H708" i="1"/>
  <c r="H679" i="1"/>
  <c r="H711" i="1"/>
  <c r="H716" i="1"/>
  <c r="H643" i="1"/>
  <c r="H631" i="1"/>
  <c r="H632" i="1"/>
  <c r="H691" i="1"/>
  <c r="H701" i="1"/>
  <c r="H688" i="1"/>
  <c r="H705" i="1"/>
  <c r="H640" i="1"/>
  <c r="H706" i="1"/>
  <c r="H633" i="1"/>
  <c r="H644" i="1"/>
  <c r="H675" i="1"/>
  <c r="H629" i="1"/>
  <c r="H695" i="1"/>
  <c r="H702" i="1"/>
  <c r="H707" i="1"/>
  <c r="H673" i="1"/>
  <c r="H645" i="1"/>
  <c r="H674" i="1"/>
  <c r="H647" i="1"/>
  <c r="H636" i="1"/>
  <c r="H669" i="1"/>
  <c r="H671" i="1"/>
  <c r="H699" i="1"/>
  <c r="H704" i="1"/>
  <c r="H687" i="1"/>
  <c r="H676" i="1"/>
  <c r="H692" i="1"/>
  <c r="H641" i="1"/>
  <c r="H689" i="1"/>
  <c r="H646" i="1"/>
  <c r="H700" i="1"/>
  <c r="H696" i="1"/>
  <c r="H672" i="1"/>
  <c r="M715" i="10" l="1"/>
  <c r="Y734" i="10"/>
  <c r="Y815" i="10" s="1"/>
  <c r="H715" i="1"/>
  <c r="I629" i="1"/>
  <c r="I706" i="1" s="1"/>
  <c r="I700" i="1" l="1"/>
  <c r="I681" i="1"/>
  <c r="I631" i="1"/>
  <c r="I636" i="1"/>
  <c r="I694" i="1"/>
  <c r="I692" i="1"/>
  <c r="I679" i="1"/>
  <c r="I642" i="1"/>
  <c r="I701" i="1"/>
  <c r="I646" i="1"/>
  <c r="I688" i="1"/>
  <c r="I678" i="1"/>
  <c r="I643" i="1"/>
  <c r="I691" i="1"/>
  <c r="I697" i="1"/>
  <c r="I634" i="1"/>
  <c r="I702" i="1"/>
  <c r="I669" i="1"/>
  <c r="I675" i="1"/>
  <c r="I690" i="1"/>
  <c r="I638" i="1"/>
  <c r="I632" i="1"/>
  <c r="I668" i="1"/>
  <c r="I645" i="1"/>
  <c r="I696" i="1"/>
  <c r="I705" i="1"/>
  <c r="I709" i="1"/>
  <c r="I635" i="1"/>
  <c r="I633" i="1"/>
  <c r="I637" i="1"/>
  <c r="I713" i="1"/>
  <c r="I708" i="1"/>
  <c r="I640" i="1"/>
  <c r="I693" i="1"/>
  <c r="I680" i="1"/>
  <c r="I689" i="1"/>
  <c r="I683" i="1"/>
  <c r="I682" i="1"/>
  <c r="I639" i="1"/>
  <c r="I698" i="1"/>
  <c r="I673" i="1"/>
  <c r="I647" i="1"/>
  <c r="I686" i="1"/>
  <c r="I712" i="1"/>
  <c r="I676" i="1"/>
  <c r="I672" i="1"/>
  <c r="I641" i="1"/>
  <c r="I699" i="1"/>
  <c r="I710" i="1"/>
  <c r="I674" i="1"/>
  <c r="I695" i="1"/>
  <c r="I707" i="1"/>
  <c r="I716" i="1"/>
  <c r="I703" i="1"/>
  <c r="I685" i="1"/>
  <c r="I670" i="1"/>
  <c r="I687" i="1"/>
  <c r="I704" i="1"/>
  <c r="I684" i="1"/>
  <c r="I711" i="1"/>
  <c r="I677" i="1"/>
  <c r="I644" i="1"/>
  <c r="I630" i="1"/>
  <c r="J630" i="1" s="1"/>
  <c r="I671" i="1"/>
  <c r="I715" i="1" l="1"/>
  <c r="J640" i="1"/>
  <c r="J702" i="1"/>
  <c r="J694" i="1"/>
  <c r="J677" i="1"/>
  <c r="J679" i="1"/>
  <c r="J668" i="1"/>
  <c r="J681" i="1"/>
  <c r="J673" i="1"/>
  <c r="J705" i="1"/>
  <c r="J689" i="1"/>
  <c r="J636" i="1"/>
  <c r="J692" i="1"/>
  <c r="J671" i="1"/>
  <c r="J698" i="1"/>
  <c r="J678" i="1"/>
  <c r="J699" i="1"/>
  <c r="J685" i="1"/>
  <c r="J675" i="1"/>
  <c r="J701" i="1"/>
  <c r="J638" i="1"/>
  <c r="J632" i="1"/>
  <c r="J691" i="1"/>
  <c r="J683" i="1"/>
  <c r="J688" i="1"/>
  <c r="J634" i="1"/>
  <c r="J690" i="1"/>
  <c r="J676" i="1"/>
  <c r="J631" i="1"/>
  <c r="J646" i="1"/>
  <c r="J633" i="1"/>
  <c r="J674" i="1"/>
  <c r="J669" i="1"/>
  <c r="J697" i="1"/>
  <c r="J686" i="1"/>
  <c r="J645" i="1"/>
  <c r="J703" i="1"/>
  <c r="J639" i="1"/>
  <c r="J708" i="1"/>
  <c r="J707" i="1"/>
  <c r="J710" i="1"/>
  <c r="J637" i="1"/>
  <c r="J647" i="1"/>
  <c r="J641" i="1"/>
  <c r="J643" i="1"/>
  <c r="J682" i="1"/>
  <c r="J700" i="1"/>
  <c r="J680" i="1"/>
  <c r="J709" i="1"/>
  <c r="J672" i="1"/>
  <c r="J716" i="1"/>
  <c r="J706" i="1"/>
  <c r="J644" i="1"/>
  <c r="J687" i="1"/>
  <c r="J704" i="1"/>
  <c r="J693" i="1"/>
  <c r="J695" i="1"/>
  <c r="J684" i="1"/>
  <c r="J712" i="1"/>
  <c r="J711" i="1"/>
  <c r="J635" i="1"/>
  <c r="J642" i="1"/>
  <c r="J670" i="1"/>
  <c r="J696" i="1"/>
  <c r="J713" i="1"/>
  <c r="K644" i="1" l="1"/>
  <c r="K677" i="1" s="1"/>
  <c r="L647" i="1"/>
  <c r="J715" i="1"/>
  <c r="K694" i="1" l="1"/>
  <c r="K687" i="1"/>
  <c r="K706" i="1"/>
  <c r="K699" i="1"/>
  <c r="K707" i="1"/>
  <c r="K710" i="1"/>
  <c r="K690" i="1"/>
  <c r="K703" i="1"/>
  <c r="K708" i="1"/>
  <c r="K672" i="1"/>
  <c r="K684" i="1"/>
  <c r="K685" i="1"/>
  <c r="K688" i="1"/>
  <c r="K696" i="1"/>
  <c r="K705" i="1"/>
  <c r="K692" i="1"/>
  <c r="K680" i="1"/>
  <c r="K673" i="1"/>
  <c r="K709" i="1"/>
  <c r="K671" i="1"/>
  <c r="K679" i="1"/>
  <c r="K678" i="1"/>
  <c r="K683" i="1"/>
  <c r="K686" i="1"/>
  <c r="K682" i="1"/>
  <c r="K697" i="1"/>
  <c r="K670" i="1"/>
  <c r="K691" i="1"/>
  <c r="K711" i="1"/>
  <c r="K689" i="1"/>
  <c r="K716" i="1"/>
  <c r="K681" i="1"/>
  <c r="K702" i="1"/>
  <c r="K712" i="1"/>
  <c r="K669" i="1"/>
  <c r="K698" i="1"/>
  <c r="K676" i="1"/>
  <c r="K700" i="1"/>
  <c r="K668" i="1"/>
  <c r="K704" i="1"/>
  <c r="K701" i="1"/>
  <c r="K674" i="1"/>
  <c r="K695" i="1"/>
  <c r="K675" i="1"/>
  <c r="K693" i="1"/>
  <c r="K713" i="1"/>
  <c r="L687" i="1"/>
  <c r="L694" i="1"/>
  <c r="L676" i="1"/>
  <c r="L680" i="1"/>
  <c r="L690" i="1"/>
  <c r="L677" i="1"/>
  <c r="M677" i="1" s="1"/>
  <c r="L716" i="1"/>
  <c r="L708" i="1"/>
  <c r="L713" i="1"/>
  <c r="L688" i="1"/>
  <c r="L681" i="1"/>
  <c r="L707" i="1"/>
  <c r="L682" i="1"/>
  <c r="L702" i="1"/>
  <c r="L710" i="1"/>
  <c r="L684" i="1"/>
  <c r="L672" i="1"/>
  <c r="L668" i="1"/>
  <c r="L698" i="1"/>
  <c r="L701" i="1"/>
  <c r="L691" i="1"/>
  <c r="L669" i="1"/>
  <c r="L704" i="1"/>
  <c r="L703" i="1"/>
  <c r="L693" i="1"/>
  <c r="L712" i="1"/>
  <c r="L697" i="1"/>
  <c r="L692" i="1"/>
  <c r="L706" i="1"/>
  <c r="M706" i="1" s="1"/>
  <c r="L695" i="1"/>
  <c r="L670" i="1"/>
  <c r="L671" i="1"/>
  <c r="L675" i="1"/>
  <c r="L696" i="1"/>
  <c r="L674" i="1"/>
  <c r="L685" i="1"/>
  <c r="L679" i="1"/>
  <c r="L673" i="1"/>
  <c r="L699" i="1"/>
  <c r="L678" i="1"/>
  <c r="M678" i="1" s="1"/>
  <c r="L705" i="1"/>
  <c r="M705" i="1" s="1"/>
  <c r="L683" i="1"/>
  <c r="L700" i="1"/>
  <c r="L711" i="1"/>
  <c r="L689" i="1"/>
  <c r="L686" i="1"/>
  <c r="L709" i="1"/>
  <c r="M686" i="1" l="1"/>
  <c r="M690" i="1"/>
  <c r="M676" i="1"/>
  <c r="M699" i="1"/>
  <c r="M704" i="1"/>
  <c r="D183" i="9" s="1"/>
  <c r="M698" i="1"/>
  <c r="M681" i="1"/>
  <c r="M687" i="1"/>
  <c r="H87" i="9" s="1"/>
  <c r="M709" i="1"/>
  <c r="I183" i="9" s="1"/>
  <c r="M670" i="1"/>
  <c r="M710" i="1"/>
  <c r="M694" i="1"/>
  <c r="M685" i="1"/>
  <c r="F87" i="9" s="1"/>
  <c r="M671" i="1"/>
  <c r="M692" i="1"/>
  <c r="M703" i="1"/>
  <c r="C183" i="9" s="1"/>
  <c r="M675" i="1"/>
  <c r="M691" i="1"/>
  <c r="M684" i="1"/>
  <c r="E87" i="9" s="1"/>
  <c r="M707" i="1"/>
  <c r="G183" i="9" s="1"/>
  <c r="M708" i="1"/>
  <c r="M674" i="1"/>
  <c r="M697" i="1"/>
  <c r="M689" i="1"/>
  <c r="C119" i="9" s="1"/>
  <c r="M672" i="1"/>
  <c r="M700" i="1"/>
  <c r="M673" i="1"/>
  <c r="M696" i="1"/>
  <c r="M688" i="1"/>
  <c r="I87" i="9" s="1"/>
  <c r="M711" i="1"/>
  <c r="M680" i="1"/>
  <c r="H55" i="9" s="1"/>
  <c r="M679" i="1"/>
  <c r="G55" i="9" s="1"/>
  <c r="M682" i="1"/>
  <c r="C87" i="9" s="1"/>
  <c r="M683" i="1"/>
  <c r="M695" i="1"/>
  <c r="M712" i="1"/>
  <c r="M669" i="1"/>
  <c r="M702" i="1"/>
  <c r="I151" i="9" s="1"/>
  <c r="K715" i="1"/>
  <c r="M701" i="1"/>
  <c r="H151" i="9" s="1"/>
  <c r="M693" i="1"/>
  <c r="G119" i="9" s="1"/>
  <c r="M713" i="1"/>
  <c r="F215" i="9" s="1"/>
  <c r="E55" i="9"/>
  <c r="F151" i="9"/>
  <c r="D55" i="9"/>
  <c r="L715" i="1"/>
  <c r="M668" i="1"/>
  <c r="E183" i="9"/>
  <c r="F183" i="9"/>
  <c r="D119" i="9"/>
  <c r="G87" i="9"/>
  <c r="H119" i="9"/>
  <c r="F55" i="9"/>
  <c r="I55" i="9" l="1"/>
  <c r="E151" i="9"/>
  <c r="H183" i="9"/>
  <c r="D23" i="9"/>
  <c r="D215" i="9"/>
  <c r="F23" i="9"/>
  <c r="E23" i="9"/>
  <c r="I23" i="9"/>
  <c r="G151" i="9"/>
  <c r="D87" i="9"/>
  <c r="E119" i="9"/>
  <c r="C55" i="9"/>
  <c r="G23" i="9"/>
  <c r="C215" i="9"/>
  <c r="F119" i="9"/>
  <c r="C151" i="9"/>
  <c r="H23" i="9"/>
  <c r="D151" i="9"/>
  <c r="I119" i="9"/>
  <c r="E215" i="9"/>
  <c r="M715" i="1"/>
  <c r="C23" i="9"/>
</calcChain>
</file>

<file path=xl/sharedStrings.xml><?xml version="1.0" encoding="utf-8"?>
<sst xmlns="http://schemas.openxmlformats.org/spreadsheetml/2006/main" count="4670" uniqueCount="1278">
  <si>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</si>
  <si>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</si>
  <si>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</si>
  <si>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</si>
  <si>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</si>
  <si>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</si>
  <si>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</si>
  <si>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</si>
  <si>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</si>
  <si>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</si>
  <si>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</si>
  <si>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</si>
  <si>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</si>
  <si>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</si>
  <si>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</si>
  <si>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</si>
  <si>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</si>
  <si>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</si>
  <si>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</si>
  <si>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</si>
  <si>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</si>
  <si>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</si>
  <si>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</si>
  <si>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</si>
  <si>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</si>
  <si>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</si>
  <si>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</si>
  <si>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</si>
  <si>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</si>
  <si>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</si>
  <si>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</si>
  <si>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</si>
  <si>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</si>
  <si>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</si>
  <si>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</si>
  <si>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</si>
  <si>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</si>
  <si>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</si>
  <si>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</si>
  <si>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</si>
  <si>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</si>
  <si>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</si>
  <si>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</si>
  <si>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</si>
  <si>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</si>
  <si>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</si>
  <si>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</si>
  <si>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</si>
  <si>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</si>
  <si>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</si>
  <si>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</si>
  <si>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</si>
  <si>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</si>
  <si>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</si>
  <si>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</si>
  <si>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</si>
  <si>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</si>
  <si>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</si>
  <si>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</si>
  <si>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</si>
  <si>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</si>
  <si>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</si>
  <si>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</si>
  <si>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</si>
  <si>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</si>
  <si>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</si>
  <si>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</si>
  <si>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</si>
  <si>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</si>
  <si>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</si>
  <si>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</si>
  <si>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</si>
  <si>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</si>
  <si>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</si>
  <si>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</si>
  <si>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</si>
  <si>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</si>
  <si>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</si>
  <si>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</si>
  <si>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</si>
  <si>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</si>
  <si>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</si>
  <si>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</si>
  <si>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</si>
  <si>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</si>
  <si>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</si>
  <si>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</si>
  <si>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</si>
  <si>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</si>
  <si>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</si>
  <si>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</si>
  <si>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</si>
  <si>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</si>
  <si>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</si>
  <si>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</si>
  <si>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</si>
  <si>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</si>
  <si>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</si>
  <si>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</si>
  <si>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</si>
  <si>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</si>
  <si>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</si>
  <si>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</si>
  <si>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</si>
  <si>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</si>
  <si>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</si>
  <si>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</si>
  <si>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</si>
  <si>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</si>
  <si>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</si>
  <si>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</si>
  <si>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</si>
  <si>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</si>
  <si>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</si>
  <si>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</si>
  <si>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</si>
  <si>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</si>
  <si>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</si>
  <si>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</si>
  <si>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</si>
  <si>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</si>
  <si>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</si>
  <si>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</si>
  <si>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</si>
  <si>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</si>
  <si>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</si>
  <si>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</si>
  <si>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</si>
  <si>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</si>
  <si>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</si>
  <si>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</si>
  <si>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</si>
  <si>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</si>
  <si>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</si>
  <si>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</si>
  <si>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</si>
  <si>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</si>
  <si>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</si>
  <si>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</si>
  <si>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</si>
  <si>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</si>
  <si>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</si>
  <si>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</si>
  <si>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</si>
  <si>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</si>
  <si>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</si>
  <si>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</si>
  <si>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</si>
  <si>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</si>
  <si>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</si>
  <si>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</si>
  <si>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</si>
  <si>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</si>
  <si>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</si>
  <si>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</si>
  <si>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</si>
  <si>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</si>
  <si>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</si>
  <si>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</si>
  <si>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</si>
  <si>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</si>
  <si>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</si>
  <si>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</si>
  <si>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</si>
  <si>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</si>
  <si>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</si>
  <si>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</si>
  <si>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</si>
  <si>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</si>
  <si>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</si>
  <si>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</si>
  <si>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</si>
  <si>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</si>
  <si>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</si>
  <si>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</si>
  <si>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</si>
  <si>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</si>
  <si>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</si>
  <si>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</si>
  <si>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</si>
  <si>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</si>
  <si>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</si>
  <si>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</si>
  <si>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</si>
  <si>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</si>
  <si>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</si>
  <si>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</si>
  <si>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</si>
  <si>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</si>
  <si>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</si>
  <si>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</si>
  <si>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</si>
  <si>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</si>
  <si>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</si>
  <si>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</si>
  <si>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</si>
  <si>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</si>
  <si>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</si>
  <si>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</si>
  <si>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</si>
  <si>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</si>
  <si>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</si>
  <si>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</si>
  <si>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</si>
  <si>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</si>
  <si>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</si>
  <si>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</si>
  <si>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</si>
  <si>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</si>
  <si>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</si>
  <si>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</si>
  <si>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</si>
  <si>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</si>
  <si>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</si>
  <si>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</si>
  <si>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</si>
  <si>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</si>
  <si>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</si>
  <si>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</si>
  <si>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</si>
  <si>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</si>
  <si>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</si>
  <si>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</si>
  <si>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</si>
  <si>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</si>
  <si>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</si>
  <si>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</si>
  <si>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</si>
  <si>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</si>
  <si>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</si>
  <si>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</si>
  <si>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</si>
  <si>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</si>
  <si>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</si>
  <si>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</si>
  <si>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</si>
  <si>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</si>
  <si>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</si>
  <si>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</si>
  <si>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</si>
  <si>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</si>
  <si>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</si>
  <si>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</si>
  <si>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</si>
  <si>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</si>
  <si>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</si>
  <si>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</si>
  <si>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</si>
  <si>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</si>
  <si>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</si>
  <si>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</si>
  <si>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</si>
  <si>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</si>
  <si>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</si>
  <si>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</si>
  <si>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</si>
  <si>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</si>
  <si>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</si>
  <si>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</si>
  <si>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</si>
  <si>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</si>
  <si>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</si>
  <si>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</si>
  <si>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</si>
  <si>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</si>
  <si>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</si>
  <si>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</si>
  <si>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</si>
  <si>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</si>
  <si>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</si>
  <si>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</si>
  <si>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</si>
  <si>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</si>
  <si>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</si>
  <si>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</si>
  <si>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</si>
  <si>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</si>
  <si>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</si>
  <si>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</si>
  <si>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</si>
  <si>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</si>
  <si>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</si>
  <si>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</si>
  <si>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</si>
  <si>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</si>
  <si>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</si>
  <si>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</si>
  <si>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</si>
  <si>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</si>
  <si>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</si>
  <si>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</si>
  <si>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</si>
  <si>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</si>
  <si>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</si>
  <si>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</si>
  <si>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</si>
  <si>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</si>
  <si>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</si>
  <si>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</si>
  <si>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</si>
  <si>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</si>
  <si>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</si>
  <si>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</si>
  <si>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</si>
  <si>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</si>
  <si>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</si>
  <si>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</si>
  <si>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</si>
  <si>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</si>
  <si>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</si>
  <si>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</si>
  <si>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</si>
  <si>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</si>
  <si>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</si>
  <si>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</si>
  <si>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</si>
  <si>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</si>
  <si>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</si>
  <si>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</si>
  <si>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</si>
  <si>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</si>
  <si>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</si>
  <si>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</si>
  <si>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</si>
  <si>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</si>
  <si>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</si>
  <si>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</si>
  <si>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</si>
  <si>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</si>
  <si>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</si>
  <si>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</si>
  <si>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</si>
  <si>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</si>
  <si>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</si>
  <si>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</si>
  <si>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</si>
  <si>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</si>
  <si>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</si>
  <si>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</si>
  <si>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</si>
  <si>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</si>
  <si>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</si>
  <si>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</si>
  <si>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</si>
  <si>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</si>
  <si>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</si>
  <si>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</si>
  <si>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</si>
  <si>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</si>
  <si>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</si>
  <si>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</si>
  <si>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</si>
  <si>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</si>
  <si>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</si>
  <si>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</si>
  <si>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</si>
  <si>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</si>
  <si>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</si>
  <si>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</si>
  <si>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</si>
  <si>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</si>
  <si>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</si>
  <si>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</si>
  <si>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</si>
  <si>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</si>
  <si>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</si>
  <si>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</si>
  <si>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</si>
  <si>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</si>
  <si>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</si>
  <si>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</si>
  <si>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</si>
  <si>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</si>
  <si>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</si>
  <si>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</si>
  <si>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</si>
  <si>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</si>
  <si>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</si>
  <si>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</si>
  <si>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</si>
  <si>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</si>
  <si>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</si>
  <si>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</si>
  <si>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</si>
  <si>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</si>
  <si>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</si>
  <si>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</si>
  <si>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</si>
  <si>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</si>
  <si>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</si>
  <si>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</si>
  <si>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</si>
  <si>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</si>
  <si>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</si>
  <si>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</si>
  <si>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</si>
  <si>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</si>
  <si>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</si>
  <si>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</si>
  <si>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</si>
  <si>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</si>
  <si>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</si>
  <si>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</si>
  <si>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</si>
  <si>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</si>
  <si>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</si>
  <si>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</si>
  <si>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</si>
  <si>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</si>
  <si>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</si>
  <si>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</si>
  <si>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</si>
  <si>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</si>
  <si>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</si>
  <si>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</si>
  <si>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</si>
  <si>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</si>
  <si>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</si>
  <si>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</si>
  <si>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</si>
  <si>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</si>
  <si>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</si>
  <si>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</si>
  <si>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</si>
  <si>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</si>
  <si>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</si>
  <si>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</si>
  <si>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</si>
  <si>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</si>
  <si>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</si>
  <si>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</si>
  <si>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</si>
  <si>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</si>
  <si>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</si>
  <si>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</si>
  <si>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</si>
  <si>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</si>
  <si>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</si>
  <si>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</si>
  <si>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</si>
  <si>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</si>
  <si>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</si>
  <si>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</si>
  <si>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</si>
  <si>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</si>
  <si>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</si>
  <si>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</si>
  <si>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</si>
  <si>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</si>
  <si>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</si>
  <si>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</si>
  <si>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</si>
  <si>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</si>
  <si>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</si>
  <si>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</si>
  <si>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</si>
  <si>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</si>
  <si>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</si>
  <si>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</si>
  <si>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</si>
  <si>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</si>
  <si>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</si>
  <si>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</si>
  <si>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</si>
  <si>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</si>
  <si>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</si>
  <si>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</si>
  <si>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</si>
  <si>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</si>
  <si>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</si>
  <si>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</si>
  <si>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</si>
  <si>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</si>
  <si>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</si>
  <si>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</si>
  <si>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</si>
  <si>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</si>
  <si>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</si>
  <si>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</si>
  <si>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</si>
  <si>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</si>
  <si>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</si>
  <si>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</si>
  <si>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</si>
  <si>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</si>
  <si>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</si>
  <si>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</si>
  <si>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</si>
  <si>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</si>
  <si>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</si>
  <si>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</si>
  <si>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</si>
  <si>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</si>
  <si>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</si>
  <si>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</si>
  <si>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</si>
  <si>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</si>
  <si>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</si>
  <si>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</si>
  <si>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</si>
  <si>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</si>
  <si>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</si>
  <si>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</si>
  <si>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</si>
  <si>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</si>
  <si>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</si>
  <si>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</si>
  <si>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</si>
  <si>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</si>
  <si>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</si>
  <si>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</si>
  <si>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</si>
  <si>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</si>
  <si>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</si>
  <si>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</si>
  <si>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</si>
  <si>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</si>
  <si>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</si>
  <si>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</si>
  <si>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</si>
  <si>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</si>
  <si>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</si>
  <si>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</si>
  <si>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</si>
  <si>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</si>
  <si>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</si>
  <si>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</si>
  <si>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</si>
  <si>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</si>
  <si>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</si>
  <si>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</si>
  <si>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</si>
  <si>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</si>
  <si>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</si>
  <si>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</si>
  <si>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</si>
  <si>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</si>
  <si>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</si>
  <si>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</si>
  <si>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</si>
  <si>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</si>
  <si>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</si>
  <si>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</si>
  <si>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</si>
  <si>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</si>
  <si>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</si>
  <si>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</si>
  <si>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</si>
  <si>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</si>
  <si>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</si>
  <si>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</si>
  <si>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</si>
  <si>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</si>
  <si>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</si>
  <si>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</si>
  <si>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</si>
  <si>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</si>
  <si>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</si>
  <si>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</si>
  <si>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</si>
  <si>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</si>
  <si>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</si>
  <si>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</si>
  <si>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</si>
  <si>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</si>
  <si>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</si>
  <si>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</si>
  <si>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</si>
  <si>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</si>
  <si>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</si>
  <si>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</si>
  <si>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</si>
  <si>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</si>
  <si>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</si>
  <si>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</si>
  <si>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</si>
  <si>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</si>
  <si>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</si>
  <si>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</si>
  <si>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</si>
  <si>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</si>
  <si>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</si>
  <si>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</si>
  <si>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</si>
  <si>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</si>
  <si>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</si>
  <si>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</si>
  <si>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</si>
  <si>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</si>
  <si>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</si>
  <si>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</si>
  <si>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</si>
  <si>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</si>
  <si>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</si>
  <si>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</si>
  <si>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</si>
  <si>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</si>
  <si>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</si>
  <si>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</si>
  <si>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</si>
  <si>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</si>
  <si>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</si>
  <si>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</si>
  <si>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</si>
  <si>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</si>
  <si>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</si>
  <si>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</si>
  <si>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</si>
  <si>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</si>
  <si>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</si>
  <si>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</si>
  <si>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</si>
  <si>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</si>
  <si>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</si>
  <si>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</si>
  <si>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</si>
  <si>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</si>
  <si>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</si>
  <si>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</si>
  <si>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</si>
  <si>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</si>
  <si>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</si>
  <si>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</si>
  <si>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</si>
  <si>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</si>
  <si>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</si>
  <si>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</si>
  <si>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</si>
  <si>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</si>
  <si>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</si>
  <si>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</si>
  <si>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</si>
  <si>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</si>
  <si>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</si>
  <si>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</si>
  <si>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</si>
  <si>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</si>
  <si>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</si>
  <si>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</si>
  <si>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</si>
  <si>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</si>
  <si>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</si>
  <si>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</si>
  <si>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</si>
  <si>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</si>
  <si>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</si>
  <si>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</si>
  <si>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</si>
  <si>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</si>
  <si>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</si>
  <si>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</si>
  <si>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</si>
  <si>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</si>
  <si>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</si>
  <si>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</si>
  <si>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</si>
  <si>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</si>
  <si>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</si>
  <si>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</si>
  <si>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</si>
  <si>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</si>
  <si>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</si>
  <si>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</si>
  <si>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</si>
  <si>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</si>
  <si>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</si>
  <si>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</si>
  <si>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</si>
  <si>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</si>
  <si>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</si>
  <si>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</si>
  <si>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</si>
  <si>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</si>
  <si>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</si>
  <si>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</si>
  <si>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</si>
  <si>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</si>
  <si>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</si>
  <si>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</si>
  <si>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</si>
  <si>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</si>
  <si>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</si>
  <si>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</si>
  <si>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</si>
  <si>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</si>
  <si>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</si>
  <si>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</si>
  <si>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</si>
  <si>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</si>
  <si>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</si>
  <si>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</si>
  <si>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</si>
  <si>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</si>
  <si>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</si>
  <si>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</si>
  <si>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</si>
  <si>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</si>
  <si>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</si>
  <si>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</si>
  <si>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</si>
  <si>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</si>
  <si>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</si>
  <si>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</si>
  <si>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</si>
  <si>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</si>
  <si>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</si>
  <si>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</si>
  <si>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</si>
  <si>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</si>
  <si>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</si>
  <si>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</si>
  <si>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</si>
  <si>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</si>
  <si>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</si>
  <si>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</si>
  <si>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</si>
  <si>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</si>
  <si>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</si>
  <si>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</si>
  <si>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</si>
  <si>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</si>
  <si>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</si>
  <si>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</si>
  <si>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</si>
  <si>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</si>
  <si>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</si>
  <si>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</si>
  <si>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</si>
  <si>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</si>
  <si>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</si>
  <si>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</si>
  <si>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</si>
  <si>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</si>
  <si>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</si>
  <si>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</si>
  <si>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</si>
  <si>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</si>
  <si>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</si>
  <si>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</si>
  <si>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</si>
  <si>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</si>
  <si>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</si>
  <si>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</si>
  <si>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</si>
  <si>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</si>
  <si>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</si>
  <si>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</si>
  <si>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</si>
  <si>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</si>
  <si>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</si>
  <si>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</si>
  <si>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</si>
  <si>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</si>
  <si>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</si>
  <si>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</si>
  <si>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</si>
  <si>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</si>
  <si>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</si>
  <si>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</si>
  <si>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</si>
  <si>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</si>
  <si>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</si>
  <si>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</si>
  <si>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</si>
  <si>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</si>
  <si>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</si>
  <si>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</si>
  <si>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</si>
  <si>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</si>
  <si>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</si>
  <si>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</si>
  <si>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</si>
  <si>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</si>
  <si>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</si>
  <si>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</si>
  <si>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</si>
  <si>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</si>
  <si>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</si>
  <si>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</si>
  <si>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</si>
  <si>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</si>
  <si>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</si>
  <si>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</si>
  <si>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</si>
  <si>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</si>
  <si>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</si>
  <si>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</si>
  <si>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</si>
  <si>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</si>
  <si>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</si>
  <si>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</si>
  <si>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</si>
  <si>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</si>
  <si>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</si>
  <si>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</si>
  <si>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</si>
  <si>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</si>
  <si>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</si>
  <si>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</si>
  <si>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</si>
  <si>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</si>
  <si>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</si>
  <si>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</si>
  <si>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</si>
  <si>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</si>
  <si>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</si>
  <si>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</si>
  <si>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</si>
  <si>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</si>
  <si>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</si>
  <si>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</si>
  <si>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</si>
  <si>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</si>
  <si>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</si>
  <si>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</si>
  <si>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</si>
  <si>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</si>
  <si>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</si>
  <si>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</si>
  <si>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</si>
  <si>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</si>
  <si>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</si>
  <si>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</si>
  <si>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</si>
  <si>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</si>
  <si>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</si>
  <si>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</si>
  <si>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</si>
  <si>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</si>
  <si>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</si>
  <si>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</si>
  <si>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</si>
  <si>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</si>
  <si>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</si>
  <si>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</si>
  <si>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</si>
  <si>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</si>
  <si>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</si>
  <si>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</si>
  <si>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</si>
  <si>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</si>
  <si>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</si>
  <si>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</si>
  <si>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</si>
  <si>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</si>
  <si>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</si>
  <si>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</si>
  <si>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</si>
  <si>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</si>
  <si>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</si>
  <si>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</si>
  <si>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</si>
  <si>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</si>
  <si>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</si>
  <si>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</si>
  <si>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</si>
  <si>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</si>
  <si>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</si>
  <si>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</si>
  <si>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</si>
  <si>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</si>
  <si>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</si>
  <si>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</si>
  <si>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</si>
  <si>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</si>
  <si>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</si>
  <si>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</si>
  <si>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</si>
  <si>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</si>
  <si>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</si>
  <si>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</si>
  <si>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</si>
  <si>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</si>
  <si>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</si>
  <si>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</si>
  <si>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</si>
  <si>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</si>
  <si>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</si>
  <si>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</si>
  <si>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</si>
  <si>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</si>
  <si>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</si>
  <si>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</si>
  <si>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</si>
  <si>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</si>
  <si>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</si>
  <si>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</si>
  <si>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</si>
  <si>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</si>
  <si>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</si>
  <si>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</si>
  <si>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</si>
  <si>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</si>
  <si>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</si>
  <si>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</si>
  <si>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</si>
  <si>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</si>
  <si>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</si>
  <si>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</si>
  <si>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</si>
  <si>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</si>
  <si>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</si>
  <si>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</si>
  <si>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</si>
  <si>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</si>
  <si>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</si>
  <si>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</si>
  <si>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</si>
  <si>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</si>
  <si>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</si>
  <si>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</si>
  <si>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</si>
  <si>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</si>
  <si>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</si>
  <si>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</si>
  <si>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</si>
  <si>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</si>
  <si>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</si>
  <si>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</si>
  <si>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</si>
  <si>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</si>
  <si>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</si>
  <si>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</si>
  <si>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</si>
  <si>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</si>
  <si>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</si>
  <si>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</si>
  <si>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</si>
  <si>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</si>
  <si>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</si>
  <si>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</si>
  <si>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</si>
  <si>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</si>
  <si>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</si>
  <si>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</si>
  <si>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</si>
  <si>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</si>
  <si>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</si>
  <si>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</si>
  <si>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</si>
  <si>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</si>
  <si>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</si>
  <si>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</si>
  <si>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</si>
  <si>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</si>
  <si>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</si>
  <si>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</si>
  <si>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</si>
  <si>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</si>
  <si>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</si>
  <si>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</si>
  <si>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</si>
  <si>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</si>
  <si>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</si>
  <si>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</si>
  <si>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</si>
  <si>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</si>
  <si>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</si>
  <si>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</si>
  <si>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</si>
  <si>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</si>
  <si>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</si>
  <si>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</si>
  <si>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</si>
  <si>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</si>
  <si>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</si>
  <si>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</si>
  <si>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</si>
  <si>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</si>
  <si>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</si>
  <si>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</si>
  <si>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</si>
  <si>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</si>
  <si>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</si>
  <si>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</si>
  <si>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</si>
  <si>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</si>
  <si>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</si>
  <si>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</si>
  <si>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</si>
  <si>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</si>
  <si>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</si>
  <si>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</si>
  <si>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</si>
  <si>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</si>
  <si>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</si>
  <si>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</si>
  <si>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</si>
  <si>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</si>
  <si>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</si>
  <si>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</si>
  <si>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</si>
  <si>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</si>
  <si>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</si>
  <si>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</si>
  <si>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</si>
  <si>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</si>
  <si>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</si>
  <si>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</si>
  <si>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</si>
  <si>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</si>
  <si>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</si>
  <si>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</si>
  <si>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</si>
  <si>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</si>
  <si>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</si>
  <si>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</si>
  <si>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</si>
  <si>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</si>
  <si>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</si>
  <si>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</si>
  <si>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</si>
  <si>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</si>
  <si>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</si>
  <si>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</si>
  <si>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</si>
  <si>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</si>
  <si>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</si>
  <si>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</si>
  <si>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</si>
  <si>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</si>
  <si>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</si>
  <si>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</si>
  <si>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</si>
  <si>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</si>
  <si>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</si>
  <si>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</si>
  <si>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</si>
  <si>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</si>
  <si>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</si>
  <si>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</si>
  <si>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</si>
  <si>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</si>
  <si>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</si>
  <si>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</si>
  <si>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</si>
  <si>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</si>
  <si>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</si>
  <si>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</si>
  <si>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</si>
  <si>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</si>
  <si>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</si>
  <si>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</si>
  <si>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</si>
  <si>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</si>
  <si>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</si>
  <si>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</si>
  <si>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</si>
  <si>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</si>
  <si>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</si>
  <si>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</si>
  <si>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</si>
  <si>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</si>
  <si>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</si>
  <si>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</si>
  <si>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</si>
  <si>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</si>
  <si>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</si>
  <si>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</si>
  <si>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</si>
  <si>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</si>
  <si>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</si>
  <si>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</si>
  <si>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</si>
  <si>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</si>
  <si>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</si>
  <si>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</si>
  <si>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</si>
  <si>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</si>
  <si>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</si>
  <si>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</si>
  <si>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</si>
  <si>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</si>
  <si>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</si>
  <si>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</si>
  <si>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</si>
  <si>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</si>
  <si>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</si>
  <si>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</si>
  <si>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</si>
  <si>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</si>
  <si>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</si>
  <si>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</si>
  <si>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</si>
  <si>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</si>
  <si>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</si>
  <si>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</si>
  <si>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</si>
  <si>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</si>
  <si>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</si>
  <si>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</si>
  <si>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</si>
  <si>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</si>
  <si>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</si>
  <si>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</si>
  <si>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</si>
  <si>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</si>
  <si>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</si>
  <si>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</si>
  <si>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</si>
  <si>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</si>
  <si>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</si>
  <si>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</si>
  <si>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</si>
  <si>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</si>
  <si>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</si>
  <si>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</si>
  <si>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</si>
  <si>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</si>
  <si>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</si>
  <si>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</si>
  <si>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</si>
  <si>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</si>
  <si>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</si>
  <si>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</si>
  <si>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</si>
  <si>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</si>
  <si>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</si>
  <si>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</si>
  <si>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</si>
  <si>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</si>
  <si>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</si>
  <si>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</si>
  <si>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</si>
  <si>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</si>
  <si>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</si>
  <si>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</si>
  <si>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</si>
  <si>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</si>
  <si>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</si>
  <si>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</si>
  <si>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</si>
  <si>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</si>
  <si>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</si>
  <si>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</si>
  <si>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</si>
  <si>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</si>
  <si>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</si>
  <si>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</si>
  <si>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</si>
  <si>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</si>
  <si>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</si>
  <si>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</si>
  <si>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</si>
  <si>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</si>
  <si>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</si>
  <si>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</si>
  <si>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</si>
  <si>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</si>
  <si>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</si>
  <si>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</si>
  <si>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</si>
  <si>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</si>
  <si>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</si>
  <si>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</si>
  <si>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</si>
  <si>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</si>
  <si>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</si>
  <si>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</si>
  <si>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</si>
  <si>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</si>
  <si>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</si>
  <si>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</si>
  <si>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</si>
  <si>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</si>
  <si>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</si>
  <si>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</si>
  <si>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</si>
  <si>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</si>
  <si>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</si>
  <si>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</si>
  <si>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</si>
  <si>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</si>
  <si>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</si>
  <si>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</si>
  <si>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</si>
  <si>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</si>
  <si>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</si>
  <si>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</si>
  <si>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</si>
  <si>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</si>
  <si>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</si>
  <si>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</si>
  <si>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</si>
  <si>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</si>
  <si>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</si>
  <si>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</si>
  <si>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</si>
  <si>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</si>
  <si>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</si>
  <si>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</si>
  <si>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</si>
  <si>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</si>
  <si>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</si>
  <si>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</si>
  <si>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</si>
  <si>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</si>
  <si>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</si>
  <si>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</si>
  <si>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</si>
  <si>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</si>
  <si>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</si>
  <si>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</si>
  <si>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</si>
  <si>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</si>
  <si>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</si>
  <si>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</si>
  <si>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</si>
  <si>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</si>
  <si>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</si>
  <si>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</si>
  <si>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</si>
  <si>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</si>
  <si>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</si>
  <si>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</si>
  <si>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</si>
  <si>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</si>
  <si>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</si>
  <si>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</si>
  <si>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</si>
  <si>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</si>
  <si>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</si>
  <si>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</si>
  <si>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</si>
  <si>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</si>
  <si>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</si>
  <si>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</si>
  <si>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</si>
  <si>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</si>
  <si>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</si>
  <si>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</si>
  <si>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</si>
  <si>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</si>
  <si>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</si>
  <si>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</si>
  <si>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</si>
  <si>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</si>
  <si>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</si>
  <si>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</si>
  <si>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</si>
  <si>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</si>
  <si>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</si>
  <si>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</si>
  <si>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</si>
  <si>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</si>
  <si>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</si>
  <si>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</si>
  <si>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</si>
  <si>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</si>
  <si>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</si>
  <si>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</si>
  <si>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</si>
  <si>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</si>
  <si>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</si>
  <si>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</si>
  <si>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</si>
  <si>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</si>
  <si>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</si>
  <si>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</si>
  <si>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</si>
  <si>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</si>
  <si>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</si>
  <si>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</si>
  <si>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</si>
  <si>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</si>
  <si>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</si>
  <si>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194</t>
  </si>
  <si>
    <t>PROVIDENCE ST JOSEPH HOSPITAL</t>
  </si>
  <si>
    <t>500 E WEBSTER</t>
  </si>
  <si>
    <t>CHEWELAH, WA  99109</t>
  </si>
  <si>
    <t>STEVENS</t>
  </si>
  <si>
    <t>ROBERT CAMPBELL</t>
  </si>
  <si>
    <t>HELEN ANDRUS</t>
  </si>
  <si>
    <t>GARY LIVINGSTON</t>
  </si>
  <si>
    <t>(425) 254-5315</t>
  </si>
  <si>
    <t>(425) 687-3674</t>
  </si>
  <si>
    <t>12/31/2018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</si>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</sst>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  <xf numFmtId="37" fontId="14" fillId="0" borderId="0"/>
    <xf numFmtId="37" fontId="14" fillId="0" borderId="0"/>
    <xf numFmtId="43" fontId="1" fillId="0" borderId="0" applyFont="0" applyFill="0" applyBorder="0" applyAlignment="0" applyProtection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12">
    <cellStyle name="Comma" xfId="1" builtinId="3"/>
    <cellStyle name="Comma 10" xfId="10"/>
    <cellStyle name="Hyperlink" xfId="2" builtinId="8"/>
    <cellStyle name="Normal" xfId="0" builtinId="0"/>
    <cellStyle name="Normal 10 2 3" xfId="5"/>
    <cellStyle name="Normal 11" xfId="11"/>
    <cellStyle name="Normal 2" xfId="7"/>
    <cellStyle name="Normal 2 3" xfId="8"/>
    <cellStyle name="Normal 5" xfId="4"/>
    <cellStyle name="Normal 6" xfId="6"/>
    <cellStyle name="Normal 9" xfId="9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863804.73999999976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148297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172361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19666</v>
      </c>
      <c r="Q48" s="195">
        <f>ROUND(((B48/CE61)*Q61),0)</f>
        <v>0</v>
      </c>
      <c r="R48" s="195">
        <f>ROUND(((B48/CE61)*R61),0)</f>
        <v>37919</v>
      </c>
      <c r="S48" s="195">
        <f>ROUND(((B48/CE61)*S61),0)</f>
        <v>0</v>
      </c>
      <c r="T48" s="195">
        <f>ROUND(((B48/CE61)*T61),0)</f>
        <v>3338</v>
      </c>
      <c r="U48" s="195">
        <f>ROUND(((B48/CE61)*U61),0)</f>
        <v>44954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48554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42814</v>
      </c>
      <c r="AC48" s="195">
        <f>ROUND(((B48/CE61)*AC61),0)</f>
        <v>29073</v>
      </c>
      <c r="AD48" s="195">
        <f>ROUND(((B48/CE61)*AD61),0)</f>
        <v>0</v>
      </c>
      <c r="AE48" s="195">
        <f>ROUND(((B48/CE61)*AE61),0)</f>
        <v>91864</v>
      </c>
      <c r="AF48" s="195">
        <f>ROUND(((B48/CE61)*AF61),0)</f>
        <v>0</v>
      </c>
      <c r="AG48" s="195">
        <f>ROUND(((B48/CE61)*AG61),0)</f>
        <v>110898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48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26486</v>
      </c>
      <c r="AZ48" s="195">
        <f>ROUND(((B48/CE61)*AZ61),0)</f>
        <v>0</v>
      </c>
      <c r="BA48" s="195">
        <f>ROUND(((B48/CE61)*BA61),0)</f>
        <v>1304</v>
      </c>
      <c r="BB48" s="195">
        <f>ROUND(((B48/CE61)*BB61),0)</f>
        <v>4583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17612</v>
      </c>
      <c r="BF48" s="195">
        <f>ROUND(((B48/CE61)*BF61),0)</f>
        <v>18493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12701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6216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24260</v>
      </c>
      <c r="BZ48" s="195">
        <f>ROUND(((B48/CE61)*BZ61),0)</f>
        <v>0</v>
      </c>
      <c r="CA48" s="195">
        <f>ROUND(((B48/CE61)*CA61),0)</f>
        <v>2363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863804</v>
      </c>
    </row>
    <row r="49" spans="1:84" ht="12.6" customHeight="1" x14ac:dyDescent="0.25">
      <c r="A49" s="175" t="s">
        <v>206</v>
      </c>
      <c r="B49" s="195">
        <f>B47+B48</f>
        <v>863804.73999999976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393069.46999999991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52734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107844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28537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20164</v>
      </c>
      <c r="T52" s="195">
        <f>ROUND((B52/(CE76+CF76)*T76),0)</f>
        <v>0</v>
      </c>
      <c r="U52" s="195">
        <f>ROUND((B52/(CE76+CF76)*U76),0)</f>
        <v>9792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24302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2801</v>
      </c>
      <c r="AC52" s="195">
        <f>ROUND((B52/(CE76+CF76)*AC76),0)</f>
        <v>1269</v>
      </c>
      <c r="AD52" s="195">
        <f>ROUND((B52/(CE76+CF76)*AD76),0)</f>
        <v>0</v>
      </c>
      <c r="AE52" s="195">
        <f>ROUND((B52/(CE76+CF76)*AE76),0)</f>
        <v>27623</v>
      </c>
      <c r="AF52" s="195">
        <f>ROUND((B52/(CE76+CF76)*AF76),0)</f>
        <v>0</v>
      </c>
      <c r="AG52" s="195">
        <f>ROUND((B52/(CE76+CF76)*AG76),0)</f>
        <v>10601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18387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37615</v>
      </c>
      <c r="BF52" s="195">
        <f>ROUND((B52/(CE76+CF76)*BF76),0)</f>
        <v>4159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443</v>
      </c>
      <c r="BM52" s="195">
        <f>ROUND((B52/(CE76+CF76)*BM76),0)</f>
        <v>0</v>
      </c>
      <c r="BN52" s="195">
        <f>ROUND((B52/(CE76+CF76)*BN76),0)</f>
        <v>28659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2542</v>
      </c>
      <c r="BT52" s="195">
        <f>ROUND((B52/(CE76+CF76)*BT76),0)</f>
        <v>10897</v>
      </c>
      <c r="BU52" s="195">
        <f>ROUND((B52/(CE76+CF76)*BU76),0)</f>
        <v>0</v>
      </c>
      <c r="BV52" s="195">
        <f>ROUND((B52/(CE76+CF76)*BV76),0)</f>
        <v>4699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393068</v>
      </c>
    </row>
    <row r="53" spans="1:84" ht="12.6" customHeight="1" x14ac:dyDescent="0.25">
      <c r="A53" s="175" t="s">
        <v>206</v>
      </c>
      <c r="B53" s="195">
        <f>B51+B52</f>
        <v>393069.46999999991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3142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10285</v>
      </c>
      <c r="AZ59" s="185">
        <v>0</v>
      </c>
      <c r="BA59" s="248"/>
      <c r="BB59" s="248"/>
      <c r="BC59" s="248"/>
      <c r="BD59" s="248"/>
      <c r="BE59" s="185">
        <v>34194.020000000004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0</v>
      </c>
      <c r="D60" s="187">
        <v>0</v>
      </c>
      <c r="E60" s="187">
        <v>22.73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32.32</v>
      </c>
      <c r="L60" s="187">
        <v>0</v>
      </c>
      <c r="M60" s="187">
        <v>0</v>
      </c>
      <c r="N60" s="187">
        <v>0</v>
      </c>
      <c r="O60" s="187">
        <v>0</v>
      </c>
      <c r="P60" s="221">
        <v>3.2600000000000002</v>
      </c>
      <c r="Q60" s="221">
        <v>0</v>
      </c>
      <c r="R60" s="221">
        <v>2.06</v>
      </c>
      <c r="S60" s="221">
        <v>0</v>
      </c>
      <c r="T60" s="221">
        <v>0.45</v>
      </c>
      <c r="U60" s="221">
        <v>8.1999999999999993</v>
      </c>
      <c r="V60" s="221">
        <v>0</v>
      </c>
      <c r="W60" s="221">
        <v>0</v>
      </c>
      <c r="X60" s="221">
        <v>0</v>
      </c>
      <c r="Y60" s="221">
        <v>6.35</v>
      </c>
      <c r="Z60" s="221">
        <v>0</v>
      </c>
      <c r="AA60" s="221">
        <v>0</v>
      </c>
      <c r="AB60" s="221">
        <v>4.7699999999999996</v>
      </c>
      <c r="AC60" s="221">
        <v>5.1900000000000013</v>
      </c>
      <c r="AD60" s="221">
        <v>0</v>
      </c>
      <c r="AE60" s="221">
        <v>12.07</v>
      </c>
      <c r="AF60" s="221">
        <v>0</v>
      </c>
      <c r="AG60" s="221">
        <v>12.870000000000001</v>
      </c>
      <c r="AH60" s="221">
        <v>0</v>
      </c>
      <c r="AI60" s="221">
        <v>0</v>
      </c>
      <c r="AJ60" s="221">
        <v>0.01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8.5599999999999987</v>
      </c>
      <c r="AZ60" s="221">
        <v>0</v>
      </c>
      <c r="BA60" s="221">
        <v>0.49</v>
      </c>
      <c r="BB60" s="221">
        <v>0.76</v>
      </c>
      <c r="BC60" s="221">
        <v>0</v>
      </c>
      <c r="BD60" s="221">
        <v>0</v>
      </c>
      <c r="BE60" s="221">
        <v>3.3</v>
      </c>
      <c r="BF60" s="221">
        <v>6.83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1.6800000000000002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1.1700000000000002</v>
      </c>
      <c r="BU60" s="221">
        <v>0</v>
      </c>
      <c r="BV60" s="221">
        <v>0</v>
      </c>
      <c r="BW60" s="221">
        <v>0</v>
      </c>
      <c r="BX60" s="221">
        <v>0</v>
      </c>
      <c r="BY60" s="221">
        <v>2.67</v>
      </c>
      <c r="BZ60" s="221">
        <v>0</v>
      </c>
      <c r="CA60" s="221">
        <v>0.25</v>
      </c>
      <c r="CB60" s="221">
        <v>0</v>
      </c>
      <c r="CC60" s="221">
        <v>0</v>
      </c>
      <c r="CD60" s="249" t="s">
        <v>221</v>
      </c>
      <c r="CE60" s="251">
        <f t="shared" ref="CE60:CE70" si="0">SUM(C60:CD60)</f>
        <v>135.98999999999998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1738952.35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2021137.0400000003</v>
      </c>
      <c r="L61" s="185">
        <v>0</v>
      </c>
      <c r="M61" s="184">
        <v>0</v>
      </c>
      <c r="N61" s="184">
        <v>0</v>
      </c>
      <c r="O61" s="184">
        <v>0</v>
      </c>
      <c r="P61" s="185">
        <v>230601.67999999996</v>
      </c>
      <c r="Q61" s="185">
        <v>0</v>
      </c>
      <c r="R61" s="185">
        <v>444638.95000000007</v>
      </c>
      <c r="S61" s="185">
        <v>0</v>
      </c>
      <c r="T61" s="185">
        <v>39139.589999999997</v>
      </c>
      <c r="U61" s="185">
        <v>527138.21</v>
      </c>
      <c r="V61" s="185">
        <v>0</v>
      </c>
      <c r="W61" s="185">
        <v>0</v>
      </c>
      <c r="X61" s="185">
        <v>0</v>
      </c>
      <c r="Y61" s="185">
        <v>569349.43000000005</v>
      </c>
      <c r="Z61" s="185">
        <v>0</v>
      </c>
      <c r="AA61" s="185">
        <v>0</v>
      </c>
      <c r="AB61" s="185">
        <v>502044.56000000006</v>
      </c>
      <c r="AC61" s="185">
        <v>340914.12</v>
      </c>
      <c r="AD61" s="185">
        <v>0</v>
      </c>
      <c r="AE61" s="185">
        <v>1077215.48</v>
      </c>
      <c r="AF61" s="185">
        <v>0</v>
      </c>
      <c r="AG61" s="185">
        <v>1300412.6299999999</v>
      </c>
      <c r="AH61" s="185">
        <v>0</v>
      </c>
      <c r="AI61" s="185">
        <v>0</v>
      </c>
      <c r="AJ61" s="185">
        <v>559.64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310579.86000000004</v>
      </c>
      <c r="AZ61" s="185">
        <v>0</v>
      </c>
      <c r="BA61" s="185">
        <v>15293.57</v>
      </c>
      <c r="BB61" s="185">
        <v>53735.540000000008</v>
      </c>
      <c r="BC61" s="185">
        <v>0</v>
      </c>
      <c r="BD61" s="185">
        <v>0</v>
      </c>
      <c r="BE61" s="185">
        <v>206526.47</v>
      </c>
      <c r="BF61" s="185">
        <v>216857.10000000003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148938.62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72887.929999999993</v>
      </c>
      <c r="BU61" s="185">
        <v>0</v>
      </c>
      <c r="BV61" s="185">
        <v>0</v>
      </c>
      <c r="BW61" s="185">
        <v>0</v>
      </c>
      <c r="BX61" s="185">
        <v>0</v>
      </c>
      <c r="BY61" s="185">
        <v>284475.65999999992</v>
      </c>
      <c r="BZ61" s="185">
        <v>0</v>
      </c>
      <c r="CA61" s="185">
        <v>27708.78</v>
      </c>
      <c r="CB61" s="185">
        <v>0</v>
      </c>
      <c r="CC61" s="185">
        <v>0</v>
      </c>
      <c r="CD61" s="249" t="s">
        <v>221</v>
      </c>
      <c r="CE61" s="195">
        <f t="shared" si="0"/>
        <v>10129107.209999997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148297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172361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19666</v>
      </c>
      <c r="Q62" s="195">
        <f t="shared" si="1"/>
        <v>0</v>
      </c>
      <c r="R62" s="195">
        <f t="shared" si="1"/>
        <v>37919</v>
      </c>
      <c r="S62" s="195">
        <f t="shared" si="1"/>
        <v>0</v>
      </c>
      <c r="T62" s="195">
        <f t="shared" si="1"/>
        <v>3338</v>
      </c>
      <c r="U62" s="195">
        <f t="shared" si="1"/>
        <v>44954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48554</v>
      </c>
      <c r="Z62" s="195">
        <f t="shared" si="1"/>
        <v>0</v>
      </c>
      <c r="AA62" s="195">
        <f t="shared" si="1"/>
        <v>0</v>
      </c>
      <c r="AB62" s="195">
        <f t="shared" si="1"/>
        <v>42814</v>
      </c>
      <c r="AC62" s="195">
        <f t="shared" si="1"/>
        <v>29073</v>
      </c>
      <c r="AD62" s="195">
        <f t="shared" si="1"/>
        <v>0</v>
      </c>
      <c r="AE62" s="195">
        <f t="shared" si="1"/>
        <v>91864</v>
      </c>
      <c r="AF62" s="195">
        <f t="shared" si="1"/>
        <v>0</v>
      </c>
      <c r="AG62" s="195">
        <f t="shared" si="1"/>
        <v>110898</v>
      </c>
      <c r="AH62" s="195">
        <f t="shared" si="1"/>
        <v>0</v>
      </c>
      <c r="AI62" s="195">
        <f t="shared" si="1"/>
        <v>0</v>
      </c>
      <c r="AJ62" s="195">
        <f t="shared" si="1"/>
        <v>48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26486</v>
      </c>
      <c r="AZ62" s="195">
        <f>ROUND(AZ47+AZ48,0)</f>
        <v>0</v>
      </c>
      <c r="BA62" s="195">
        <f>ROUND(BA47+BA48,0)</f>
        <v>1304</v>
      </c>
      <c r="BB62" s="195">
        <f t="shared" si="1"/>
        <v>4583</v>
      </c>
      <c r="BC62" s="195">
        <f t="shared" si="1"/>
        <v>0</v>
      </c>
      <c r="BD62" s="195">
        <f t="shared" si="1"/>
        <v>0</v>
      </c>
      <c r="BE62" s="195">
        <f t="shared" si="1"/>
        <v>17612</v>
      </c>
      <c r="BF62" s="195">
        <f t="shared" si="1"/>
        <v>18493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12701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6216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24260</v>
      </c>
      <c r="BZ62" s="195">
        <f t="shared" si="2"/>
        <v>0</v>
      </c>
      <c r="CA62" s="195">
        <f t="shared" si="2"/>
        <v>2363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863804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12974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7504.0600000000013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200</v>
      </c>
      <c r="AC63" s="185">
        <v>0</v>
      </c>
      <c r="AD63" s="185">
        <v>0</v>
      </c>
      <c r="AE63" s="185">
        <v>0</v>
      </c>
      <c r="AF63" s="185">
        <v>0</v>
      </c>
      <c r="AG63" s="185">
        <v>599903.31999999995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-252.60000000000036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620328.78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84275.88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148661.03</v>
      </c>
      <c r="L64" s="185">
        <v>0</v>
      </c>
      <c r="M64" s="184">
        <v>0</v>
      </c>
      <c r="N64" s="184">
        <v>0</v>
      </c>
      <c r="O64" s="184">
        <v>0</v>
      </c>
      <c r="P64" s="185">
        <v>96087.22</v>
      </c>
      <c r="Q64" s="185">
        <v>0</v>
      </c>
      <c r="R64" s="185">
        <v>13670.21</v>
      </c>
      <c r="S64" s="185">
        <v>-100610.8</v>
      </c>
      <c r="T64" s="185">
        <v>0</v>
      </c>
      <c r="U64" s="185">
        <v>248041.86</v>
      </c>
      <c r="V64" s="185">
        <v>0</v>
      </c>
      <c r="W64" s="185">
        <v>0</v>
      </c>
      <c r="X64" s="185">
        <v>0</v>
      </c>
      <c r="Y64" s="185">
        <v>22203.200000000001</v>
      </c>
      <c r="Z64" s="185">
        <v>0</v>
      </c>
      <c r="AA64" s="185">
        <v>0</v>
      </c>
      <c r="AB64" s="185">
        <v>423529.16000000003</v>
      </c>
      <c r="AC64" s="185">
        <v>40784.520000000004</v>
      </c>
      <c r="AD64" s="185">
        <v>0</v>
      </c>
      <c r="AE64" s="185">
        <v>25677.710000000003</v>
      </c>
      <c r="AF64" s="185">
        <v>0</v>
      </c>
      <c r="AG64" s="185">
        <v>69830.720000000016</v>
      </c>
      <c r="AH64" s="18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203410.69000000003</v>
      </c>
      <c r="AZ64" s="185">
        <v>0</v>
      </c>
      <c r="BA64" s="185">
        <v>321.99</v>
      </c>
      <c r="BB64" s="185">
        <v>2181.81</v>
      </c>
      <c r="BC64" s="185">
        <v>0</v>
      </c>
      <c r="BD64" s="185">
        <v>390.32000000000005</v>
      </c>
      <c r="BE64" s="185">
        <v>33671.109999999993</v>
      </c>
      <c r="BF64" s="185">
        <v>25430.229999999996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2625.4800000000005</v>
      </c>
      <c r="BO64" s="185">
        <v>2965.05</v>
      </c>
      <c r="BP64" s="185">
        <v>0</v>
      </c>
      <c r="BQ64" s="185">
        <v>0</v>
      </c>
      <c r="BR64" s="185">
        <v>0</v>
      </c>
      <c r="BS64" s="185">
        <v>429.96000000000004</v>
      </c>
      <c r="BT64" s="185">
        <v>2244.19</v>
      </c>
      <c r="BU64" s="185">
        <v>0</v>
      </c>
      <c r="BV64" s="185">
        <v>0</v>
      </c>
      <c r="BW64" s="185">
        <v>0</v>
      </c>
      <c r="BX64" s="185">
        <v>0</v>
      </c>
      <c r="BY64" s="185">
        <v>467.17</v>
      </c>
      <c r="BZ64" s="185">
        <v>0</v>
      </c>
      <c r="CA64" s="185">
        <v>3558.96</v>
      </c>
      <c r="CB64" s="185">
        <v>0</v>
      </c>
      <c r="CC64" s="185">
        <v>0</v>
      </c>
      <c r="CD64" s="249" t="s">
        <v>221</v>
      </c>
      <c r="CE64" s="195">
        <f t="shared" si="0"/>
        <v>1349847.67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600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200464.5</v>
      </c>
      <c r="BF65" s="185">
        <v>0</v>
      </c>
      <c r="BG65" s="185">
        <v>550</v>
      </c>
      <c r="BH65" s="185">
        <v>110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13179.250000000002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109.51</v>
      </c>
      <c r="BU65" s="185">
        <v>0</v>
      </c>
      <c r="BV65" s="185">
        <v>0</v>
      </c>
      <c r="BW65" s="185">
        <v>0</v>
      </c>
      <c r="BX65" s="185">
        <v>0</v>
      </c>
      <c r="BY65" s="185">
        <v>398.75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215412.01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20813.509999999998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5163.75</v>
      </c>
      <c r="L66" s="185">
        <v>0</v>
      </c>
      <c r="M66" s="184">
        <v>0</v>
      </c>
      <c r="N66" s="184">
        <v>0</v>
      </c>
      <c r="O66" s="185">
        <v>0</v>
      </c>
      <c r="P66" s="185">
        <v>43194.720000000001</v>
      </c>
      <c r="Q66" s="185">
        <v>0</v>
      </c>
      <c r="R66" s="185">
        <v>261.25</v>
      </c>
      <c r="S66" s="184">
        <v>18934.37</v>
      </c>
      <c r="T66" s="184">
        <v>394.08</v>
      </c>
      <c r="U66" s="185">
        <v>148422.43</v>
      </c>
      <c r="V66" s="185">
        <v>0</v>
      </c>
      <c r="W66" s="185">
        <v>0</v>
      </c>
      <c r="X66" s="185">
        <v>0</v>
      </c>
      <c r="Y66" s="185">
        <v>570930.77999999991</v>
      </c>
      <c r="Z66" s="185">
        <v>0</v>
      </c>
      <c r="AA66" s="185">
        <v>0</v>
      </c>
      <c r="AB66" s="185">
        <v>39183.97</v>
      </c>
      <c r="AC66" s="185">
        <v>12374.240000000002</v>
      </c>
      <c r="AD66" s="185">
        <v>0</v>
      </c>
      <c r="AE66" s="185">
        <v>1054.3699999999999</v>
      </c>
      <c r="AF66" s="185">
        <v>0</v>
      </c>
      <c r="AG66" s="185">
        <v>195129.62000000002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2919.2</v>
      </c>
      <c r="AZ66" s="185">
        <v>0</v>
      </c>
      <c r="BA66" s="185">
        <v>66937.73</v>
      </c>
      <c r="BB66" s="185">
        <v>27206.7</v>
      </c>
      <c r="BC66" s="185">
        <v>0</v>
      </c>
      <c r="BD66" s="185">
        <v>2937.5600000000004</v>
      </c>
      <c r="BE66" s="185">
        <v>85746.67</v>
      </c>
      <c r="BF66" s="185">
        <v>5755.41</v>
      </c>
      <c r="BG66" s="185">
        <v>13320.869999999999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27237.159999999996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0</v>
      </c>
      <c r="BY66" s="185">
        <v>265892.23000000004</v>
      </c>
      <c r="BZ66" s="185">
        <v>0</v>
      </c>
      <c r="CA66" s="185">
        <v>84.08</v>
      </c>
      <c r="CB66" s="185">
        <v>0</v>
      </c>
      <c r="CC66" s="185">
        <v>0</v>
      </c>
      <c r="CD66" s="249" t="s">
        <v>221</v>
      </c>
      <c r="CE66" s="195">
        <f t="shared" si="0"/>
        <v>1553894.6999999997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52734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107844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28537</v>
      </c>
      <c r="Q67" s="195">
        <f t="shared" si="3"/>
        <v>0</v>
      </c>
      <c r="R67" s="195">
        <f t="shared" si="3"/>
        <v>0</v>
      </c>
      <c r="S67" s="195">
        <f t="shared" si="3"/>
        <v>20164</v>
      </c>
      <c r="T67" s="195">
        <f t="shared" si="3"/>
        <v>0</v>
      </c>
      <c r="U67" s="195">
        <f t="shared" si="3"/>
        <v>9792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24302</v>
      </c>
      <c r="Z67" s="195">
        <f t="shared" si="3"/>
        <v>0</v>
      </c>
      <c r="AA67" s="195">
        <f t="shared" si="3"/>
        <v>0</v>
      </c>
      <c r="AB67" s="195">
        <f t="shared" si="3"/>
        <v>2801</v>
      </c>
      <c r="AC67" s="195">
        <f t="shared" si="3"/>
        <v>1269</v>
      </c>
      <c r="AD67" s="195">
        <f t="shared" si="3"/>
        <v>0</v>
      </c>
      <c r="AE67" s="195">
        <f t="shared" si="3"/>
        <v>27623</v>
      </c>
      <c r="AF67" s="195">
        <f t="shared" si="3"/>
        <v>0</v>
      </c>
      <c r="AG67" s="195">
        <f t="shared" si="3"/>
        <v>10601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18387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37615</v>
      </c>
      <c r="BF67" s="195">
        <f t="shared" si="3"/>
        <v>4159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443</v>
      </c>
      <c r="BM67" s="195">
        <f t="shared" si="3"/>
        <v>0</v>
      </c>
      <c r="BN67" s="195">
        <f t="shared" si="3"/>
        <v>28659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2542</v>
      </c>
      <c r="BT67" s="195">
        <f t="shared" si="4"/>
        <v>10897</v>
      </c>
      <c r="BU67" s="195">
        <f t="shared" si="4"/>
        <v>0</v>
      </c>
      <c r="BV67" s="195">
        <f t="shared" si="4"/>
        <v>4699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393068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22791.719999999998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6328.86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1834.8899999999999</v>
      </c>
      <c r="T68" s="185">
        <v>0</v>
      </c>
      <c r="U68" s="185">
        <v>51878.119999999995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56778.310000000012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139611.90000000002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10188.56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28383.200000000001</v>
      </c>
      <c r="L69" s="185">
        <v>0</v>
      </c>
      <c r="M69" s="184">
        <v>0</v>
      </c>
      <c r="N69" s="184">
        <v>0</v>
      </c>
      <c r="O69" s="184">
        <v>0</v>
      </c>
      <c r="P69" s="185">
        <v>3463.3999999999996</v>
      </c>
      <c r="Q69" s="185">
        <v>0</v>
      </c>
      <c r="R69" s="224">
        <v>2174</v>
      </c>
      <c r="S69" s="185">
        <v>2000</v>
      </c>
      <c r="T69" s="184">
        <v>0</v>
      </c>
      <c r="U69" s="185">
        <v>10631.849999999999</v>
      </c>
      <c r="V69" s="185">
        <v>0</v>
      </c>
      <c r="W69" s="184">
        <v>0</v>
      </c>
      <c r="X69" s="185">
        <v>0</v>
      </c>
      <c r="Y69" s="185">
        <v>2592.38</v>
      </c>
      <c r="Z69" s="185">
        <v>0</v>
      </c>
      <c r="AA69" s="185">
        <v>0</v>
      </c>
      <c r="AB69" s="185">
        <v>4255.5</v>
      </c>
      <c r="AC69" s="185">
        <v>193</v>
      </c>
      <c r="AD69" s="185">
        <v>0</v>
      </c>
      <c r="AE69" s="185">
        <v>5657.99</v>
      </c>
      <c r="AF69" s="185">
        <v>0</v>
      </c>
      <c r="AG69" s="185">
        <v>17772.060000000001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2105.2700000000004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125.03999999999999</v>
      </c>
      <c r="BF69" s="185">
        <v>878.28000000000009</v>
      </c>
      <c r="BG69" s="185">
        <v>0</v>
      </c>
      <c r="BH69" s="224">
        <v>6360.4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17614.820000000003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2912.41</v>
      </c>
      <c r="BU69" s="185">
        <v>0</v>
      </c>
      <c r="BV69" s="185">
        <v>0</v>
      </c>
      <c r="BW69" s="185">
        <v>0</v>
      </c>
      <c r="BX69" s="185">
        <v>0</v>
      </c>
      <c r="BY69" s="185">
        <v>3625.37</v>
      </c>
      <c r="BZ69" s="185">
        <v>0</v>
      </c>
      <c r="CA69" s="185">
        <v>5062.84</v>
      </c>
      <c r="CB69" s="185">
        <v>0</v>
      </c>
      <c r="CC69" s="185">
        <v>7706760.2189256214</v>
      </c>
      <c r="CD69" s="188">
        <v>340577.08999999997</v>
      </c>
      <c r="CE69" s="195">
        <f t="shared" si="0"/>
        <v>8173333.6789256213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18150.32</v>
      </c>
      <c r="L70" s="185">
        <v>0</v>
      </c>
      <c r="M70" s="184">
        <v>0</v>
      </c>
      <c r="N70" s="184">
        <v>0</v>
      </c>
      <c r="O70" s="184">
        <v>0</v>
      </c>
      <c r="P70" s="184">
        <v>9300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8310.2800000000007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5034.41</v>
      </c>
      <c r="AF70" s="185">
        <v>0</v>
      </c>
      <c r="AG70" s="185">
        <v>10123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15836.89</v>
      </c>
      <c r="AZ70" s="185">
        <v>0</v>
      </c>
      <c r="BA70" s="185">
        <v>0</v>
      </c>
      <c r="BB70" s="185">
        <v>121.57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9003.84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32</v>
      </c>
      <c r="BZ70" s="185">
        <v>0</v>
      </c>
      <c r="CA70" s="185">
        <v>0</v>
      </c>
      <c r="CB70" s="185">
        <v>0</v>
      </c>
      <c r="CC70" s="185">
        <v>2763.48</v>
      </c>
      <c r="CD70" s="188"/>
      <c r="CE70" s="195">
        <f t="shared" si="0"/>
        <v>78675.789999999994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2091027.02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2471728.56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412850.02</v>
      </c>
      <c r="Q71" s="195">
        <f t="shared" si="5"/>
        <v>0</v>
      </c>
      <c r="R71" s="195">
        <f t="shared" si="5"/>
        <v>498663.41000000009</v>
      </c>
      <c r="S71" s="195">
        <f t="shared" si="5"/>
        <v>-57677.540000000008</v>
      </c>
      <c r="T71" s="195">
        <f t="shared" si="5"/>
        <v>42871.67</v>
      </c>
      <c r="U71" s="195">
        <f t="shared" si="5"/>
        <v>1048362.53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1229621.5099999998</v>
      </c>
      <c r="Z71" s="195">
        <f t="shared" si="5"/>
        <v>0</v>
      </c>
      <c r="AA71" s="195">
        <f t="shared" si="5"/>
        <v>0</v>
      </c>
      <c r="AB71" s="195">
        <f t="shared" si="5"/>
        <v>1071606.5</v>
      </c>
      <c r="AC71" s="195">
        <f t="shared" si="5"/>
        <v>424607.88</v>
      </c>
      <c r="AD71" s="195">
        <f t="shared" si="5"/>
        <v>0</v>
      </c>
      <c r="AE71" s="195">
        <f t="shared" si="5"/>
        <v>1224058.1400000001</v>
      </c>
      <c r="AF71" s="195">
        <f t="shared" si="5"/>
        <v>0</v>
      </c>
      <c r="AG71" s="195">
        <f t="shared" si="5"/>
        <v>2294424.3499999996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607.64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548051.13</v>
      </c>
      <c r="AZ71" s="195">
        <f t="shared" si="6"/>
        <v>0</v>
      </c>
      <c r="BA71" s="195">
        <f t="shared" si="6"/>
        <v>83857.289999999994</v>
      </c>
      <c r="BB71" s="195">
        <f t="shared" si="6"/>
        <v>87585.48</v>
      </c>
      <c r="BC71" s="195">
        <f t="shared" si="6"/>
        <v>0</v>
      </c>
      <c r="BD71" s="195">
        <f t="shared" si="6"/>
        <v>3327.8800000000006</v>
      </c>
      <c r="BE71" s="195">
        <f t="shared" si="6"/>
        <v>581760.79</v>
      </c>
      <c r="BF71" s="195">
        <f t="shared" si="6"/>
        <v>271573.02</v>
      </c>
      <c r="BG71" s="195">
        <f t="shared" si="6"/>
        <v>13870.869999999999</v>
      </c>
      <c r="BH71" s="195">
        <f t="shared" si="6"/>
        <v>6470.4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443</v>
      </c>
      <c r="BM71" s="195">
        <f t="shared" si="6"/>
        <v>0</v>
      </c>
      <c r="BN71" s="195">
        <f t="shared" si="6"/>
        <v>241698.89</v>
      </c>
      <c r="BO71" s="195">
        <f t="shared" si="6"/>
        <v>2965.05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2971.96</v>
      </c>
      <c r="BT71" s="195">
        <f t="shared" si="7"/>
        <v>95267.04</v>
      </c>
      <c r="BU71" s="195">
        <f t="shared" si="7"/>
        <v>0</v>
      </c>
      <c r="BV71" s="195">
        <f t="shared" si="7"/>
        <v>4699</v>
      </c>
      <c r="BW71" s="195">
        <f t="shared" si="7"/>
        <v>0</v>
      </c>
      <c r="BX71" s="195">
        <f t="shared" si="7"/>
        <v>0</v>
      </c>
      <c r="BY71" s="195">
        <f t="shared" si="7"/>
        <v>579087.17999999993</v>
      </c>
      <c r="BZ71" s="195">
        <f t="shared" si="7"/>
        <v>0</v>
      </c>
      <c r="CA71" s="195">
        <f t="shared" si="7"/>
        <v>38777.660000000003</v>
      </c>
      <c r="CB71" s="195">
        <f t="shared" si="7"/>
        <v>0</v>
      </c>
      <c r="CC71" s="195">
        <f t="shared" si="7"/>
        <v>7703996.7389256209</v>
      </c>
      <c r="CD71" s="245">
        <f>CD69-CD70</f>
        <v>340577.08999999997</v>
      </c>
      <c r="CE71" s="195">
        <f>SUM(CE61:CE69)-CE70</f>
        <v>23359732.158925619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4348776.2100000009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2776571</v>
      </c>
      <c r="L73" s="185">
        <v>0</v>
      </c>
      <c r="M73" s="184">
        <v>0</v>
      </c>
      <c r="N73" s="184">
        <v>0</v>
      </c>
      <c r="O73" s="184">
        <v>0</v>
      </c>
      <c r="P73" s="185">
        <v>11434.720000000001</v>
      </c>
      <c r="Q73" s="185">
        <v>0</v>
      </c>
      <c r="R73" s="185">
        <v>6869.46</v>
      </c>
      <c r="S73" s="185">
        <v>2041.2</v>
      </c>
      <c r="T73" s="185">
        <v>0</v>
      </c>
      <c r="U73" s="185">
        <v>743630.90999999992</v>
      </c>
      <c r="V73" s="185">
        <v>0</v>
      </c>
      <c r="W73" s="185">
        <v>0</v>
      </c>
      <c r="X73" s="185">
        <v>0</v>
      </c>
      <c r="Y73" s="185">
        <v>635822.67000000004</v>
      </c>
      <c r="Z73" s="185">
        <v>0</v>
      </c>
      <c r="AA73" s="185">
        <v>0</v>
      </c>
      <c r="AB73" s="185">
        <v>1613909.4499999997</v>
      </c>
      <c r="AC73" s="185">
        <v>1233958.7599999998</v>
      </c>
      <c r="AD73" s="185">
        <v>0</v>
      </c>
      <c r="AE73" s="185">
        <v>644800.14</v>
      </c>
      <c r="AF73" s="185">
        <v>0</v>
      </c>
      <c r="AG73" s="185">
        <v>219807.66</v>
      </c>
      <c r="AH73" s="185">
        <v>0</v>
      </c>
      <c r="AI73" s="185">
        <v>0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12237622.180000002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375510.63999999996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1635620.18</v>
      </c>
      <c r="Q74" s="185">
        <v>0</v>
      </c>
      <c r="R74" s="185">
        <v>442764.23000000004</v>
      </c>
      <c r="S74" s="185">
        <v>0</v>
      </c>
      <c r="T74" s="185">
        <v>422872.57</v>
      </c>
      <c r="U74" s="185">
        <v>4830447.4399999995</v>
      </c>
      <c r="V74" s="185">
        <v>0</v>
      </c>
      <c r="W74" s="185">
        <v>0</v>
      </c>
      <c r="X74" s="185">
        <v>0</v>
      </c>
      <c r="Y74" s="185">
        <v>9769367.6799999997</v>
      </c>
      <c r="Z74" s="185">
        <v>0</v>
      </c>
      <c r="AA74" s="185">
        <v>0</v>
      </c>
      <c r="AB74" s="185">
        <v>2074792.1999999997</v>
      </c>
      <c r="AC74" s="185">
        <v>728853.31</v>
      </c>
      <c r="AD74" s="185">
        <v>0</v>
      </c>
      <c r="AE74" s="185">
        <v>2071566.2</v>
      </c>
      <c r="AF74" s="185">
        <v>0</v>
      </c>
      <c r="AG74" s="185">
        <v>7511308.6100000003</v>
      </c>
      <c r="AH74" s="185">
        <v>0</v>
      </c>
      <c r="AI74" s="185">
        <v>0</v>
      </c>
      <c r="AJ74" s="185">
        <v>168405.25000000003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5072.59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30036580.899999995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4724286.8500000006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2776571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1647054.9</v>
      </c>
      <c r="Q75" s="195">
        <f t="shared" si="9"/>
        <v>0</v>
      </c>
      <c r="R75" s="195">
        <f t="shared" si="9"/>
        <v>449633.69000000006</v>
      </c>
      <c r="S75" s="195">
        <f t="shared" si="9"/>
        <v>2041.2</v>
      </c>
      <c r="T75" s="195">
        <f t="shared" si="9"/>
        <v>422872.57</v>
      </c>
      <c r="U75" s="195">
        <f t="shared" si="9"/>
        <v>5574078.3499999996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10405190.35</v>
      </c>
      <c r="Z75" s="195">
        <f t="shared" si="9"/>
        <v>0</v>
      </c>
      <c r="AA75" s="195">
        <f t="shared" si="9"/>
        <v>0</v>
      </c>
      <c r="AB75" s="195">
        <f t="shared" si="9"/>
        <v>3688701.6499999994</v>
      </c>
      <c r="AC75" s="195">
        <f t="shared" si="9"/>
        <v>1962812.0699999998</v>
      </c>
      <c r="AD75" s="195">
        <f t="shared" si="9"/>
        <v>0</v>
      </c>
      <c r="AE75" s="195">
        <f t="shared" si="9"/>
        <v>2716366.34</v>
      </c>
      <c r="AF75" s="195">
        <f t="shared" si="9"/>
        <v>0</v>
      </c>
      <c r="AG75" s="195">
        <f t="shared" si="9"/>
        <v>7731116.2700000005</v>
      </c>
      <c r="AH75" s="195">
        <f t="shared" si="9"/>
        <v>0</v>
      </c>
      <c r="AI75" s="195">
        <f t="shared" si="9"/>
        <v>0</v>
      </c>
      <c r="AJ75" s="195">
        <f t="shared" si="9"/>
        <v>168405.25000000003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5072.59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42274203.080000006</v>
      </c>
      <c r="CF75" s="252"/>
    </row>
    <row r="76" spans="1:84" ht="12.6" customHeight="1" x14ac:dyDescent="0.25">
      <c r="A76" s="171" t="s">
        <v>248</v>
      </c>
      <c r="B76" s="175"/>
      <c r="C76" s="184">
        <v>0</v>
      </c>
      <c r="D76" s="184">
        <v>0</v>
      </c>
      <c r="E76" s="185">
        <v>4587.420000000001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9381.6400000000012</v>
      </c>
      <c r="L76" s="185">
        <v>0</v>
      </c>
      <c r="M76" s="185">
        <v>0</v>
      </c>
      <c r="N76" s="185">
        <v>0</v>
      </c>
      <c r="O76" s="185">
        <v>0</v>
      </c>
      <c r="P76" s="185">
        <v>2482.5399999999995</v>
      </c>
      <c r="Q76" s="185">
        <v>0</v>
      </c>
      <c r="R76" s="185">
        <v>0</v>
      </c>
      <c r="S76" s="185">
        <v>1754.0799999999997</v>
      </c>
      <c r="T76" s="185">
        <v>0</v>
      </c>
      <c r="U76" s="185">
        <v>851.81</v>
      </c>
      <c r="V76" s="185">
        <v>0</v>
      </c>
      <c r="W76" s="185">
        <v>0</v>
      </c>
      <c r="X76" s="185">
        <v>0</v>
      </c>
      <c r="Y76" s="185">
        <v>2114.1299999999997</v>
      </c>
      <c r="Z76" s="185">
        <v>0</v>
      </c>
      <c r="AA76" s="185">
        <v>0</v>
      </c>
      <c r="AB76" s="185">
        <v>243.68</v>
      </c>
      <c r="AC76" s="185">
        <v>110.4</v>
      </c>
      <c r="AD76" s="185">
        <v>0</v>
      </c>
      <c r="AE76" s="185">
        <v>2403</v>
      </c>
      <c r="AF76" s="185">
        <v>0</v>
      </c>
      <c r="AG76" s="185">
        <v>922.20999999999992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1599.5400000000002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3272.2200000000003</v>
      </c>
      <c r="BF76" s="185">
        <v>361.8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38.549999999999997</v>
      </c>
      <c r="BM76" s="185">
        <v>0</v>
      </c>
      <c r="BN76" s="185">
        <v>2493.08</v>
      </c>
      <c r="BO76" s="185">
        <v>0</v>
      </c>
      <c r="BP76" s="185">
        <v>0</v>
      </c>
      <c r="BQ76" s="185">
        <v>0</v>
      </c>
      <c r="BR76" s="185">
        <v>0</v>
      </c>
      <c r="BS76" s="185">
        <v>221.17</v>
      </c>
      <c r="BT76" s="185">
        <v>947.93</v>
      </c>
      <c r="BU76" s="185">
        <v>0</v>
      </c>
      <c r="BV76" s="185">
        <v>408.82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9" t="s">
        <v>221</v>
      </c>
      <c r="CE76" s="195">
        <f t="shared" si="8"/>
        <v>34194.020000000004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10285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10285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1907.5668238189016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3901.1263884737746</v>
      </c>
      <c r="L78" s="184">
        <v>0</v>
      </c>
      <c r="M78" s="184">
        <v>0</v>
      </c>
      <c r="N78" s="184">
        <v>0</v>
      </c>
      <c r="O78" s="184">
        <v>0</v>
      </c>
      <c r="P78" s="184">
        <v>1032.3037661263575</v>
      </c>
      <c r="Q78" s="184">
        <v>0</v>
      </c>
      <c r="R78" s="184">
        <v>0</v>
      </c>
      <c r="S78" s="184">
        <v>729.39142575222195</v>
      </c>
      <c r="T78" s="184">
        <v>0</v>
      </c>
      <c r="U78" s="184">
        <v>354.20443216386951</v>
      </c>
      <c r="V78" s="184">
        <v>0</v>
      </c>
      <c r="W78" s="184">
        <v>0</v>
      </c>
      <c r="X78" s="184">
        <v>0</v>
      </c>
      <c r="Y78" s="184">
        <v>879.10944479473289</v>
      </c>
      <c r="Z78" s="184">
        <v>0</v>
      </c>
      <c r="AA78" s="184">
        <v>0</v>
      </c>
      <c r="AB78" s="184">
        <v>101.32839016880729</v>
      </c>
      <c r="AC78" s="184">
        <v>45.907149846669093</v>
      </c>
      <c r="AD78" s="184">
        <v>0</v>
      </c>
      <c r="AE78" s="184">
        <v>999.22899530385712</v>
      </c>
      <c r="AF78" s="184">
        <v>0</v>
      </c>
      <c r="AG78" s="184">
        <v>383.47855670377442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0</v>
      </c>
      <c r="BL78" s="184">
        <v>16.030078139393961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91.968155177425743</v>
      </c>
      <c r="BT78" s="184">
        <v>394.17359197602377</v>
      </c>
      <c r="BU78" s="184">
        <v>0</v>
      </c>
      <c r="BV78" s="184">
        <v>169.99783514778312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11005.815033593595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164224.18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164224.18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0</v>
      </c>
      <c r="E80" s="187">
        <v>9.84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6.4</v>
      </c>
      <c r="L80" s="187">
        <v>0</v>
      </c>
      <c r="M80" s="187">
        <v>0</v>
      </c>
      <c r="N80" s="187">
        <v>0</v>
      </c>
      <c r="O80" s="187">
        <v>0</v>
      </c>
      <c r="P80" s="187">
        <v>1.83</v>
      </c>
      <c r="Q80" s="187">
        <v>0</v>
      </c>
      <c r="R80" s="187">
        <v>0</v>
      </c>
      <c r="S80" s="187">
        <v>0</v>
      </c>
      <c r="T80" s="187">
        <v>0.45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4.34</v>
      </c>
      <c r="AH80" s="187">
        <v>0</v>
      </c>
      <c r="AI80" s="187">
        <v>0</v>
      </c>
      <c r="AJ80" s="187">
        <v>0.01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22.87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445</v>
      </c>
      <c r="D111" s="174">
        <v>3142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40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55</v>
      </c>
    </row>
    <row r="128" spans="1:5" ht="12.6" customHeight="1" x14ac:dyDescent="0.25">
      <c r="A128" s="173" t="s">
        <v>292</v>
      </c>
      <c r="B128" s="172" t="s">
        <v>256</v>
      </c>
      <c r="C128" s="189">
        <v>65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339</v>
      </c>
      <c r="C138" s="189">
        <v>59</v>
      </c>
      <c r="D138" s="174">
        <v>49</v>
      </c>
      <c r="E138" s="175">
        <f>SUM(B138:D138)</f>
        <v>447</v>
      </c>
    </row>
    <row r="139" spans="1:6" ht="12.6" customHeight="1" x14ac:dyDescent="0.25">
      <c r="A139" s="173" t="s">
        <v>215</v>
      </c>
      <c r="B139" s="174">
        <v>2597</v>
      </c>
      <c r="C139" s="189">
        <v>359</v>
      </c>
      <c r="D139" s="174">
        <v>190</v>
      </c>
      <c r="E139" s="175">
        <f>SUM(B139:D139)</f>
        <v>3146</v>
      </c>
    </row>
    <row r="140" spans="1:6" ht="12.6" customHeight="1" x14ac:dyDescent="0.25">
      <c r="A140" s="173" t="s">
        <v>298</v>
      </c>
      <c r="B140" s="174">
        <v>13714.269954490062</v>
      </c>
      <c r="C140" s="174">
        <v>7047.255904677887</v>
      </c>
      <c r="D140" s="174">
        <v>6476.474140832056</v>
      </c>
      <c r="E140" s="175">
        <f>SUM(B140:D140)</f>
        <v>27238.000000000004</v>
      </c>
    </row>
    <row r="141" spans="1:6" ht="12.6" customHeight="1" x14ac:dyDescent="0.25">
      <c r="A141" s="173" t="s">
        <v>245</v>
      </c>
      <c r="B141" s="174">
        <v>6920282.6600000011</v>
      </c>
      <c r="C141" s="189">
        <v>1440345.2200000004</v>
      </c>
      <c r="D141" s="174">
        <v>3876994.3</v>
      </c>
      <c r="E141" s="175">
        <f>SUM(B141:D141)</f>
        <v>12237622.180000002</v>
      </c>
      <c r="F141" s="199"/>
    </row>
    <row r="142" spans="1:6" ht="12.6" customHeight="1" x14ac:dyDescent="0.25">
      <c r="A142" s="173" t="s">
        <v>246</v>
      </c>
      <c r="B142" s="174">
        <v>15123348.959999999</v>
      </c>
      <c r="C142" s="189">
        <v>7771329.4699999988</v>
      </c>
      <c r="D142" s="174">
        <v>7141902.4699999997</v>
      </c>
      <c r="E142" s="175">
        <f>SUM(B142:D142)</f>
        <v>30036580.899999999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688003.44000000006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-1850.99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-12539.42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178814.07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11377.64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863804.74000000011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139611.9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139611.9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75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15300.88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137247.60999999999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152548.49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187953.6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187953.6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164421.78</v>
      </c>
      <c r="C195" s="189">
        <v>0</v>
      </c>
      <c r="D195" s="174">
        <v>0</v>
      </c>
      <c r="E195" s="175">
        <f t="shared" ref="E195:E203" si="10">SUM(B195:C195)-D195</f>
        <v>164421.78</v>
      </c>
    </row>
    <row r="196" spans="1:8" ht="12.6" customHeight="1" x14ac:dyDescent="0.25">
      <c r="A196" s="173" t="s">
        <v>333</v>
      </c>
      <c r="B196" s="174">
        <v>274692.09000000003</v>
      </c>
      <c r="C196" s="189">
        <v>0</v>
      </c>
      <c r="D196" s="174">
        <v>0</v>
      </c>
      <c r="E196" s="175">
        <f t="shared" si="10"/>
        <v>274692.09000000003</v>
      </c>
    </row>
    <row r="197" spans="1:8" ht="12.6" customHeight="1" x14ac:dyDescent="0.25">
      <c r="A197" s="173" t="s">
        <v>334</v>
      </c>
      <c r="B197" s="174">
        <v>5537106.54</v>
      </c>
      <c r="C197" s="189">
        <v>0</v>
      </c>
      <c r="D197" s="174">
        <v>31636.510000000002</v>
      </c>
      <c r="E197" s="175">
        <f t="shared" si="10"/>
        <v>5505470.0300000003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2102470.71</v>
      </c>
      <c r="C199" s="189">
        <v>0</v>
      </c>
      <c r="D199" s="174">
        <v>0</v>
      </c>
      <c r="E199" s="175">
        <f t="shared" si="10"/>
        <v>2102470.71</v>
      </c>
    </row>
    <row r="200" spans="1:8" ht="12.6" customHeight="1" x14ac:dyDescent="0.25">
      <c r="A200" s="173" t="s">
        <v>337</v>
      </c>
      <c r="B200" s="174">
        <v>6423323.46</v>
      </c>
      <c r="C200" s="189">
        <v>76735.649999999994</v>
      </c>
      <c r="D200" s="174">
        <v>131471.22</v>
      </c>
      <c r="E200" s="175">
        <f t="shared" si="10"/>
        <v>6368587.8900000006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21856.780000000261</v>
      </c>
      <c r="C203" s="189">
        <v>-21856.780000000013</v>
      </c>
      <c r="D203" s="174">
        <v>-125.95</v>
      </c>
      <c r="E203" s="175">
        <f t="shared" si="10"/>
        <v>125.95000000024739</v>
      </c>
    </row>
    <row r="204" spans="1:8" ht="12.6" customHeight="1" x14ac:dyDescent="0.25">
      <c r="A204" s="173" t="s">
        <v>203</v>
      </c>
      <c r="B204" s="175">
        <f>SUM(B195:B203)</f>
        <v>14523871.359999999</v>
      </c>
      <c r="C204" s="191">
        <f>SUM(C195:C203)</f>
        <v>54878.869999999981</v>
      </c>
      <c r="D204" s="175">
        <f>SUM(D195:D203)</f>
        <v>162981.78</v>
      </c>
      <c r="E204" s="175">
        <f>SUM(E195:E203)</f>
        <v>14415768.450000001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232240.98</v>
      </c>
      <c r="C209" s="189">
        <v>8018.81</v>
      </c>
      <c r="D209" s="174">
        <v>0</v>
      </c>
      <c r="E209" s="175">
        <f t="shared" ref="E209:E216" si="11">SUM(B209:C209)-D209</f>
        <v>240259.79</v>
      </c>
      <c r="H209" s="259"/>
    </row>
    <row r="210" spans="1:8" ht="12.6" customHeight="1" x14ac:dyDescent="0.25">
      <c r="A210" s="173" t="s">
        <v>334</v>
      </c>
      <c r="B210" s="174">
        <v>4331096.07</v>
      </c>
      <c r="C210" s="189">
        <f>139609.94+44</f>
        <v>139653.94</v>
      </c>
      <c r="D210" s="174">
        <f>31636.51+44</f>
        <v>31680.51</v>
      </c>
      <c r="E210" s="175">
        <f t="shared" si="11"/>
        <v>4439069.5000000009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1988926.54</v>
      </c>
      <c r="C212" s="189">
        <v>39799.43</v>
      </c>
      <c r="D212" s="174">
        <v>0</v>
      </c>
      <c r="E212" s="175">
        <f t="shared" si="11"/>
        <v>2028725.97</v>
      </c>
      <c r="H212" s="259"/>
    </row>
    <row r="213" spans="1:8" ht="12.6" customHeight="1" x14ac:dyDescent="0.25">
      <c r="A213" s="173" t="s">
        <v>337</v>
      </c>
      <c r="B213" s="174">
        <v>5716014.46</v>
      </c>
      <c r="C213" s="189">
        <v>205595.36</v>
      </c>
      <c r="D213" s="174">
        <v>131471.22</v>
      </c>
      <c r="E213" s="175">
        <f t="shared" si="11"/>
        <v>5790138.6000000006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12268278.050000001</v>
      </c>
      <c r="C217" s="191">
        <f>SUM(C208:C216)</f>
        <v>393067.54</v>
      </c>
      <c r="D217" s="175">
        <f>SUM(D208:D216)</f>
        <v>163151.73000000001</v>
      </c>
      <c r="E217" s="175">
        <f>SUM(E208:E216)</f>
        <v>12498193.860000001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172841.02</v>
      </c>
      <c r="D221" s="172">
        <f>C221</f>
        <v>172841.02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12689840.880000001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6108590.790000001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270633.09000000003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537021.93999999994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1152262.82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54455.510000000009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20812805.030000005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172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154259.13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771133.92999999993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925393.05999999994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21911039.110000003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23985.62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5265644.6100000003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2771856.5500000003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5668414.9800000004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157700.44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8343889.1000000015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3210486.56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3210486.56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164421.78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274692.09000000003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5505470.0300000003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2102470.71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6368587.8899999997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125.95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14415768.449999999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12498193.859999999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1917574.5899999999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45998.35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45998.35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13517948.600000001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345794.12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786386.87000000011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688576.83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1820757.8200000003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4390788.3600000003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4390788.3600000003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4390788.3600000003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7306402.4200000167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13517948.600000016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13517948.600000001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12237622.179999998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30036580.899999995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42274203.079999991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172841.02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20812805.030000005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925393.05999999994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21911039.110000003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20363163.969999988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78675.790000000008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78675.790000000008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20441839.759999987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10129107.209999999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863804.73999999976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620328.78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1349847.6700000004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215412.01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1553894.7000000004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393069.46999999991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139611.9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152548.49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187953.6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7832756.5889256131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23438410.158925615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-2996570.3989256285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-188071.26000000004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-3184641.6589256288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-3184641.6589256288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ST JOSEPH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445</v>
      </c>
      <c r="C414" s="194">
        <f>E138</f>
        <v>447</v>
      </c>
      <c r="D414" s="179"/>
    </row>
    <row r="415" spans="1:5" ht="12.6" customHeight="1" x14ac:dyDescent="0.25">
      <c r="A415" s="179" t="s">
        <v>464</v>
      </c>
      <c r="B415" s="179">
        <f>D111</f>
        <v>3142</v>
      </c>
      <c r="C415" s="179">
        <f>E139</f>
        <v>3146</v>
      </c>
      <c r="D415" s="194">
        <f>SUM(C59:H59)+N59</f>
        <v>3142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10129107.209999999</v>
      </c>
      <c r="C427" s="179">
        <f t="shared" ref="C427:C434" si="13">CE61</f>
        <v>10129107.209999997</v>
      </c>
      <c r="D427" s="179"/>
    </row>
    <row r="428" spans="1:7" ht="12.6" customHeight="1" x14ac:dyDescent="0.25">
      <c r="A428" s="179" t="s">
        <v>3</v>
      </c>
      <c r="B428" s="179">
        <f t="shared" si="12"/>
        <v>863804.73999999976</v>
      </c>
      <c r="C428" s="179">
        <f t="shared" si="13"/>
        <v>863804</v>
      </c>
      <c r="D428" s="179">
        <f>D173</f>
        <v>863804.74000000011</v>
      </c>
    </row>
    <row r="429" spans="1:7" ht="12.6" customHeight="1" x14ac:dyDescent="0.25">
      <c r="A429" s="179" t="s">
        <v>236</v>
      </c>
      <c r="B429" s="179">
        <f t="shared" si="12"/>
        <v>620328.78</v>
      </c>
      <c r="C429" s="179">
        <f t="shared" si="13"/>
        <v>620328.78</v>
      </c>
      <c r="D429" s="179"/>
    </row>
    <row r="430" spans="1:7" ht="12.6" customHeight="1" x14ac:dyDescent="0.25">
      <c r="A430" s="179" t="s">
        <v>237</v>
      </c>
      <c r="B430" s="179">
        <f t="shared" si="12"/>
        <v>1349847.6700000004</v>
      </c>
      <c r="C430" s="179">
        <f t="shared" si="13"/>
        <v>1349847.67</v>
      </c>
      <c r="D430" s="179"/>
    </row>
    <row r="431" spans="1:7" ht="12.6" customHeight="1" x14ac:dyDescent="0.25">
      <c r="A431" s="179" t="s">
        <v>444</v>
      </c>
      <c r="B431" s="179">
        <f t="shared" si="12"/>
        <v>215412.01</v>
      </c>
      <c r="C431" s="179">
        <f t="shared" si="13"/>
        <v>215412.01</v>
      </c>
      <c r="D431" s="179"/>
    </row>
    <row r="432" spans="1:7" ht="12.6" customHeight="1" x14ac:dyDescent="0.25">
      <c r="A432" s="179" t="s">
        <v>445</v>
      </c>
      <c r="B432" s="179">
        <f t="shared" si="12"/>
        <v>1553894.7000000004</v>
      </c>
      <c r="C432" s="179">
        <f t="shared" si="13"/>
        <v>1553894.6999999997</v>
      </c>
      <c r="D432" s="179"/>
    </row>
    <row r="433" spans="1:7" ht="12.6" customHeight="1" x14ac:dyDescent="0.25">
      <c r="A433" s="179" t="s">
        <v>6</v>
      </c>
      <c r="B433" s="179">
        <f t="shared" si="12"/>
        <v>393069.46999999991</v>
      </c>
      <c r="C433" s="179">
        <f t="shared" si="13"/>
        <v>393068</v>
      </c>
      <c r="D433" s="179">
        <f>C217</f>
        <v>393067.54</v>
      </c>
    </row>
    <row r="434" spans="1:7" ht="12.6" customHeight="1" x14ac:dyDescent="0.25">
      <c r="A434" s="179" t="s">
        <v>474</v>
      </c>
      <c r="B434" s="179">
        <f t="shared" si="12"/>
        <v>139611.9</v>
      </c>
      <c r="C434" s="179">
        <f t="shared" si="13"/>
        <v>139611.90000000002</v>
      </c>
      <c r="D434" s="179">
        <f>D177</f>
        <v>139611.9</v>
      </c>
    </row>
    <row r="435" spans="1:7" ht="12.6" customHeight="1" x14ac:dyDescent="0.25">
      <c r="A435" s="179" t="s">
        <v>447</v>
      </c>
      <c r="B435" s="179">
        <f t="shared" si="12"/>
        <v>75</v>
      </c>
      <c r="C435" s="179"/>
      <c r="D435" s="179">
        <f>D181</f>
        <v>75</v>
      </c>
    </row>
    <row r="436" spans="1:7" ht="12.6" customHeight="1" x14ac:dyDescent="0.25">
      <c r="A436" s="179" t="s">
        <v>475</v>
      </c>
      <c r="B436" s="179">
        <f t="shared" si="12"/>
        <v>152548.49</v>
      </c>
      <c r="C436" s="179"/>
      <c r="D436" s="179">
        <f>D186</f>
        <v>152548.49</v>
      </c>
    </row>
    <row r="437" spans="1:7" ht="12.6" customHeight="1" x14ac:dyDescent="0.25">
      <c r="A437" s="194" t="s">
        <v>449</v>
      </c>
      <c r="B437" s="194">
        <f t="shared" si="12"/>
        <v>187953.6</v>
      </c>
      <c r="C437" s="194"/>
      <c r="D437" s="194">
        <f>D190</f>
        <v>187953.6</v>
      </c>
    </row>
    <row r="438" spans="1:7" ht="12.6" customHeight="1" x14ac:dyDescent="0.25">
      <c r="A438" s="194" t="s">
        <v>476</v>
      </c>
      <c r="B438" s="194">
        <f>C386+C387+C388</f>
        <v>340577.08999999997</v>
      </c>
      <c r="C438" s="194">
        <f>CD69</f>
        <v>340577.08999999997</v>
      </c>
      <c r="D438" s="194">
        <f>D181+D186+D190</f>
        <v>340577.08999999997</v>
      </c>
    </row>
    <row r="439" spans="1:7" ht="12.6" customHeight="1" x14ac:dyDescent="0.25">
      <c r="A439" s="179" t="s">
        <v>451</v>
      </c>
      <c r="B439" s="194">
        <f>C389</f>
        <v>7832756.5889256131</v>
      </c>
      <c r="C439" s="194">
        <f>SUM(C69:CC69)</f>
        <v>7832756.5889256215</v>
      </c>
      <c r="D439" s="179"/>
    </row>
    <row r="440" spans="1:7" ht="12.6" customHeight="1" x14ac:dyDescent="0.25">
      <c r="A440" s="179" t="s">
        <v>477</v>
      </c>
      <c r="B440" s="194">
        <f>B438+B439</f>
        <v>8173333.6789256129</v>
      </c>
      <c r="C440" s="194">
        <f>CE69</f>
        <v>8173333.6789256213</v>
      </c>
      <c r="D440" s="179"/>
    </row>
    <row r="441" spans="1:7" ht="12.6" customHeight="1" x14ac:dyDescent="0.25">
      <c r="A441" s="179" t="s">
        <v>478</v>
      </c>
      <c r="B441" s="179">
        <f>D390</f>
        <v>23438410.158925615</v>
      </c>
      <c r="C441" s="179">
        <f>SUM(C427:C437)+C440</f>
        <v>23438407.948925618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172841.02</v>
      </c>
      <c r="C444" s="179">
        <f>C363</f>
        <v>172841.02</v>
      </c>
      <c r="D444" s="179"/>
    </row>
    <row r="445" spans="1:7" ht="12.6" customHeight="1" x14ac:dyDescent="0.25">
      <c r="A445" s="179" t="s">
        <v>343</v>
      </c>
      <c r="B445" s="179">
        <f>D229</f>
        <v>20812805.030000005</v>
      </c>
      <c r="C445" s="179">
        <f>C364</f>
        <v>20812805.030000005</v>
      </c>
      <c r="D445" s="179"/>
    </row>
    <row r="446" spans="1:7" ht="12.6" customHeight="1" x14ac:dyDescent="0.25">
      <c r="A446" s="179" t="s">
        <v>351</v>
      </c>
      <c r="B446" s="179">
        <f>D236</f>
        <v>925393.05999999994</v>
      </c>
      <c r="C446" s="179">
        <f>C365</f>
        <v>925393.05999999994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21911039.110000003</v>
      </c>
      <c r="C448" s="179">
        <f>D367</f>
        <v>21911039.110000003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172</v>
      </c>
    </row>
    <row r="454" spans="1:7" ht="12.6" customHeight="1" x14ac:dyDescent="0.25">
      <c r="A454" s="179" t="s">
        <v>168</v>
      </c>
      <c r="B454" s="179">
        <f>C233</f>
        <v>154259.13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771133.92999999993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78675.790000000008</v>
      </c>
      <c r="C458" s="194">
        <f>CE70</f>
        <v>78675.789999999994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12237622.179999998</v>
      </c>
      <c r="C463" s="194">
        <f>CE73</f>
        <v>12237622.180000002</v>
      </c>
      <c r="D463" s="194">
        <f>E141+E147+E153</f>
        <v>12237622.180000002</v>
      </c>
    </row>
    <row r="464" spans="1:7" ht="12.6" customHeight="1" x14ac:dyDescent="0.25">
      <c r="A464" s="179" t="s">
        <v>246</v>
      </c>
      <c r="B464" s="194">
        <f>C360</f>
        <v>30036580.899999995</v>
      </c>
      <c r="C464" s="194">
        <f>CE74</f>
        <v>30036580.899999995</v>
      </c>
      <c r="D464" s="194">
        <f>E142+E148+E154</f>
        <v>30036580.899999999</v>
      </c>
    </row>
    <row r="465" spans="1:7" ht="12.6" customHeight="1" x14ac:dyDescent="0.25">
      <c r="A465" s="179" t="s">
        <v>247</v>
      </c>
      <c r="B465" s="194">
        <f>D361</f>
        <v>42274203.079999991</v>
      </c>
      <c r="C465" s="194">
        <f>CE75</f>
        <v>42274203.080000006</v>
      </c>
      <c r="D465" s="194">
        <f>D463+D464</f>
        <v>42274203.079999998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164421.78</v>
      </c>
      <c r="C468" s="179">
        <f>E195</f>
        <v>164421.78</v>
      </c>
      <c r="D468" s="179"/>
    </row>
    <row r="469" spans="1:7" ht="12.6" customHeight="1" x14ac:dyDescent="0.25">
      <c r="A469" s="179" t="s">
        <v>333</v>
      </c>
      <c r="B469" s="179">
        <f t="shared" si="14"/>
        <v>274692.09000000003</v>
      </c>
      <c r="C469" s="179">
        <f>E196</f>
        <v>274692.09000000003</v>
      </c>
      <c r="D469" s="179"/>
    </row>
    <row r="470" spans="1:7" ht="12.6" customHeight="1" x14ac:dyDescent="0.25">
      <c r="A470" s="179" t="s">
        <v>334</v>
      </c>
      <c r="B470" s="179">
        <f t="shared" si="14"/>
        <v>5505470.0300000003</v>
      </c>
      <c r="C470" s="179">
        <f>E197</f>
        <v>5505470.0300000003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2102470.71</v>
      </c>
      <c r="C472" s="179">
        <f>E199</f>
        <v>2102470.71</v>
      </c>
      <c r="D472" s="179"/>
    </row>
    <row r="473" spans="1:7" ht="12.6" customHeight="1" x14ac:dyDescent="0.25">
      <c r="A473" s="179" t="s">
        <v>495</v>
      </c>
      <c r="B473" s="179">
        <f t="shared" si="14"/>
        <v>6368587.8899999997</v>
      </c>
      <c r="C473" s="179">
        <f>SUM(E200:E201)</f>
        <v>6368587.8900000006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125.95</v>
      </c>
      <c r="C475" s="179">
        <f>E203</f>
        <v>125.95000000024739</v>
      </c>
      <c r="D475" s="179"/>
    </row>
    <row r="476" spans="1:7" ht="12.6" customHeight="1" x14ac:dyDescent="0.25">
      <c r="A476" s="179" t="s">
        <v>203</v>
      </c>
      <c r="B476" s="179">
        <f>D275</f>
        <v>14415768.449999999</v>
      </c>
      <c r="C476" s="179">
        <f>E204</f>
        <v>14415768.450000001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12498193.859999999</v>
      </c>
      <c r="C478" s="179">
        <f>E217</f>
        <v>12498193.860000001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13517948.600000001</v>
      </c>
    </row>
    <row r="482" spans="1:12" ht="12.6" customHeight="1" x14ac:dyDescent="0.25">
      <c r="A482" s="180" t="s">
        <v>499</v>
      </c>
      <c r="C482" s="180">
        <f>D339</f>
        <v>13517948.600000016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ST JOSEPH HOSPITAL   H-0     FYE 12/31/2018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1877843.0599999998</v>
      </c>
      <c r="C498" s="240">
        <f>E71</f>
        <v>2091027.02</v>
      </c>
      <c r="D498" s="240">
        <f>'Prior Year'!E59</f>
        <v>3320</v>
      </c>
      <c r="E498" s="180">
        <f>E59</f>
        <v>3142</v>
      </c>
      <c r="F498" s="263">
        <f t="shared" si="15"/>
        <v>565.61537951807225</v>
      </c>
      <c r="G498" s="263">
        <f t="shared" si="15"/>
        <v>665.50828134945891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2280222.5399999996</v>
      </c>
      <c r="C504" s="240">
        <f>K71</f>
        <v>2471728.56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502148.43</v>
      </c>
      <c r="C509" s="240">
        <f>P71</f>
        <v>412850.02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483638.95000000007</v>
      </c>
      <c r="C511" s="240">
        <f>R71</f>
        <v>498663.41000000009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-30452.97</v>
      </c>
      <c r="C512" s="240">
        <f>S71</f>
        <v>-57677.540000000008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37498.719999999994</v>
      </c>
      <c r="C513" s="240">
        <f>T71</f>
        <v>42871.67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1071755.3600000001</v>
      </c>
      <c r="C514" s="240">
        <f>U71</f>
        <v>1048362.53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1058153.7799999998</v>
      </c>
      <c r="C518" s="240">
        <f>Y71</f>
        <v>1229621.5099999998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1098051.9200000002</v>
      </c>
      <c r="C521" s="240">
        <f>AB71</f>
        <v>1071606.5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425519.17</v>
      </c>
      <c r="C522" s="240">
        <f>AC71</f>
        <v>424607.88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1201587.77</v>
      </c>
      <c r="C524" s="240">
        <f>AE71</f>
        <v>1224058.1400000001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2202806.0299999998</v>
      </c>
      <c r="C526" s="240">
        <f>AG71</f>
        <v>2294424.3499999996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607.64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510604.35999999987</v>
      </c>
      <c r="C544" s="240">
        <f>AY71</f>
        <v>548051.13</v>
      </c>
      <c r="D544" s="240">
        <f>'Prior Year'!AY59</f>
        <v>11014</v>
      </c>
      <c r="E544" s="180">
        <f>AY59</f>
        <v>10285</v>
      </c>
      <c r="F544" s="263">
        <f t="shared" ref="F544:G550" si="19">IF(B544=0,"",IF(D544=0,"",B544/D544))</f>
        <v>46.359575086253848</v>
      </c>
      <c r="G544" s="263">
        <f t="shared" si="19"/>
        <v>53.286449197860961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102112.31</v>
      </c>
      <c r="C546" s="240">
        <f>BA71</f>
        <v>83857.289999999994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72672.19</v>
      </c>
      <c r="C547" s="240">
        <f>BB71</f>
        <v>87585.48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988.30000000000064</v>
      </c>
      <c r="C549" s="240">
        <f>BD71</f>
        <v>3327.8800000000006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620716.84000000008</v>
      </c>
      <c r="C550" s="240">
        <f>BE71</f>
        <v>581760.79</v>
      </c>
      <c r="D550" s="240">
        <f>'Prior Year'!BE59</f>
        <v>34194.020000000004</v>
      </c>
      <c r="E550" s="180">
        <f>BE59</f>
        <v>34194.020000000004</v>
      </c>
      <c r="F550" s="263">
        <f t="shared" si="19"/>
        <v>18.152789288887355</v>
      </c>
      <c r="G550" s="263">
        <f t="shared" si="19"/>
        <v>17.013524294598881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239418.65</v>
      </c>
      <c r="C551" s="240">
        <f>BF71</f>
        <v>271573.02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20120.960000000003</v>
      </c>
      <c r="C552" s="240">
        <f>BG71</f>
        <v>13870.869999999999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2130.71</v>
      </c>
      <c r="C553" s="240">
        <f>BH71</f>
        <v>6470.4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477</v>
      </c>
      <c r="C557" s="240">
        <f>BL71</f>
        <v>443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427697.78</v>
      </c>
      <c r="C559" s="240">
        <f>BN71</f>
        <v>241698.89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1769.3</v>
      </c>
      <c r="C560" s="240">
        <f>BO71</f>
        <v>2965.05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2737</v>
      </c>
      <c r="C564" s="240">
        <f>BS71</f>
        <v>2971.96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120448.00000000001</v>
      </c>
      <c r="C565" s="240">
        <f>BT71</f>
        <v>95267.04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5059</v>
      </c>
      <c r="C567" s="240">
        <f>BV71</f>
        <v>4699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58.59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604264.68999999994</v>
      </c>
      <c r="C570" s="240">
        <f>BY71</f>
        <v>579087.17999999993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51963.030000000013</v>
      </c>
      <c r="C572" s="240">
        <f>CA71</f>
        <v>38777.660000000003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7045229.2971530324</v>
      </c>
      <c r="C574" s="240">
        <f>CC71</f>
        <v>7703996.7389256209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412746.94000000006</v>
      </c>
      <c r="C575" s="240">
        <f>CD71</f>
        <v>340577.08999999997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30921.800000000003</v>
      </c>
      <c r="E612" s="180">
        <f>SUM(C624:D647)+SUM(C668:D713)</f>
        <v>15325801.873872725</v>
      </c>
      <c r="F612" s="180">
        <f>CE64-(AX64+BD64+BE64+BG64+BJ64+BN64+BP64+BQ64+CB64+CC64+CD64)</f>
        <v>1313160.76</v>
      </c>
      <c r="G612" s="180">
        <f>CE77-(AX77+AY77+BD77+BE77+BG77+BJ77+BN77+BP77+BQ77+CB77+CC77+CD77)</f>
        <v>10285</v>
      </c>
      <c r="H612" s="197">
        <f>CE60-(AX60+AY60+AZ60+BD60+BE60+BG60+BJ60+BN60+BO60+BP60+BQ60+BR60+CB60+CC60+CD60)</f>
        <v>122.44999999999999</v>
      </c>
      <c r="I612" s="180">
        <f>CE78-(AX78+AY78+AZ78+BD78+BE78+BF78+BG78+BJ78+BN78+BO78+BP78+BQ78+BR78+CB78+CC78+CD78)</f>
        <v>11005.815033593595</v>
      </c>
      <c r="J612" s="180">
        <f>CE79-(AX79+AY79+AZ79+BA79+BD79+BE79+BF79+BG79+BJ79+BN79+BO79+BP79+BQ79+BR79+CB79+CC79+CD79)</f>
        <v>164224.18</v>
      </c>
      <c r="K612" s="180">
        <f>CE75-(AW75+AX75+AY75+AZ75+BA75+BB75+BC75+BD75+BE75+BF75+BG75+BH75+BI75+BJ75+BK75+BL75+BM75+BN75+BO75+BP75+BQ75+BR75+BS75+BT75+BU75+BV75+BW75+BX75+CB75+CC75+CD75)</f>
        <v>42274203.080000006</v>
      </c>
      <c r="L612" s="197">
        <f>CE80-(AW80+AX80+AY80+AZ80+BA80+BB80+BC80+BD80+BE80+BF80+BG80+BH80+BI80+BJ80+BK80+BL80+BM80+BN80+BO80+BP80+BQ80+BR80+BS80+BT80+BU80+BV80+BW80+BX80+BY80+BZ80+CA80+CB80+CC80+CD80)</f>
        <v>22.87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581760.79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340577.08999999997</v>
      </c>
      <c r="D615" s="266">
        <f>SUM(C614:C615)</f>
        <v>922337.88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13870.869999999999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241698.89</v>
      </c>
      <c r="D619" s="180">
        <f>(D615/D612)*BN76</f>
        <v>74363.786127275889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7703996.7389256209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8033930.2850528965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3327.8800000000006</v>
      </c>
      <c r="D624" s="180">
        <f>(D615/D612)*BD76</f>
        <v>0</v>
      </c>
      <c r="E624" s="180">
        <f>(E623/E612)*SUM(C624:D624)</f>
        <v>1744.5061692074353</v>
      </c>
      <c r="F624" s="180">
        <f>SUM(C624:E624)</f>
        <v>5072.3861692074361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548051.13</v>
      </c>
      <c r="D625" s="180">
        <f>(D615/D612)*AY76</f>
        <v>47711.204799694715</v>
      </c>
      <c r="E625" s="180">
        <f>(E623/E612)*SUM(C625:D625)</f>
        <v>312304.25028531457</v>
      </c>
      <c r="F625" s="180">
        <f>(F624/F612)*AY64</f>
        <v>785.72068405770926</v>
      </c>
      <c r="G625" s="180">
        <f>SUM(C625:F625)</f>
        <v>908852.30576906691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2965.05</v>
      </c>
      <c r="D627" s="180">
        <f>(D615/D612)*BO76</f>
        <v>0</v>
      </c>
      <c r="E627" s="180">
        <f>(E623/E612)*SUM(C627:D627)</f>
        <v>1554.3072517664414</v>
      </c>
      <c r="F627" s="180">
        <f>(F624/F612)*BO64</f>
        <v>11.453189182266236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4530.8104409487078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271573.02</v>
      </c>
      <c r="D629" s="180">
        <f>(D615/D612)*BF76</f>
        <v>10791.798827493871</v>
      </c>
      <c r="E629" s="180">
        <f>(E623/E612)*SUM(C629:D629)</f>
        <v>148018.30847617783</v>
      </c>
      <c r="F629" s="180">
        <f>(F624/F612)*BF64</f>
        <v>98.230126014246721</v>
      </c>
      <c r="G629" s="180">
        <f>(G625/G612)*BF77</f>
        <v>0</v>
      </c>
      <c r="H629" s="180">
        <f>(H628/H612)*BF60</f>
        <v>252.71894905414194</v>
      </c>
      <c r="I629" s="180">
        <f>SUM(C629:H629)</f>
        <v>430734.07637874008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83857.289999999994</v>
      </c>
      <c r="D630" s="180">
        <f>(D615/D612)*BA76</f>
        <v>0</v>
      </c>
      <c r="E630" s="180">
        <f>(E623/E612)*SUM(C630:D630)</f>
        <v>43958.784492835359</v>
      </c>
      <c r="F630" s="180">
        <f>(F624/F612)*BA64</f>
        <v>1.2437606059924471</v>
      </c>
      <c r="G630" s="180">
        <f>(G625/G612)*BA77</f>
        <v>0</v>
      </c>
      <c r="H630" s="180">
        <f>(H628/H612)*BA60</f>
        <v>18.1306420258462</v>
      </c>
      <c r="I630" s="180">
        <f>(I629/I612)*BA78</f>
        <v>0</v>
      </c>
      <c r="J630" s="180">
        <f>SUM(C630:I630)</f>
        <v>127835.4488954672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87585.48</v>
      </c>
      <c r="D632" s="180">
        <f>(D615/D612)*BB76</f>
        <v>0</v>
      </c>
      <c r="E632" s="180">
        <f>(E623/E612)*SUM(C632:D632)</f>
        <v>45913.136949948435</v>
      </c>
      <c r="F632" s="180">
        <f>(F624/F612)*BB64</f>
        <v>8.42774411553272</v>
      </c>
      <c r="G632" s="180">
        <f>(G625/G612)*BB77</f>
        <v>0</v>
      </c>
      <c r="H632" s="180">
        <f>(H628/H612)*BB60</f>
        <v>28.120995795190026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6470.4</v>
      </c>
      <c r="D636" s="180">
        <f>(D615/D612)*BH76</f>
        <v>0</v>
      </c>
      <c r="E636" s="180">
        <f>(E623/E612)*SUM(C636:D636)</f>
        <v>3391.8448733847936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443</v>
      </c>
      <c r="D637" s="180">
        <f>(D615/D612)*BL76</f>
        <v>1149.8724289659722</v>
      </c>
      <c r="E637" s="180">
        <f>(E623/E612)*SUM(C637:D637)</f>
        <v>834.99879175077524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627.36843028665555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2971.96</v>
      </c>
      <c r="D639" s="180">
        <f>(D615/D612)*BS76</f>
        <v>6597.0761378574334</v>
      </c>
      <c r="E639" s="180">
        <f>(E623/E612)*SUM(C639:D639)</f>
        <v>5016.179241998263</v>
      </c>
      <c r="F639" s="180">
        <f>(F624/F612)*BS64</f>
        <v>1.660819622201039</v>
      </c>
      <c r="G639" s="180">
        <f>(G625/G612)*BS77</f>
        <v>0</v>
      </c>
      <c r="H639" s="180">
        <f>(H628/H612)*BS60</f>
        <v>0</v>
      </c>
      <c r="I639" s="180">
        <f>(I629/I612)*BS78</f>
        <v>3599.3534559403274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95267.04</v>
      </c>
      <c r="D640" s="180">
        <f>(D615/D612)*BT76</f>
        <v>28274.930521133956</v>
      </c>
      <c r="E640" s="180">
        <f>(E623/E612)*SUM(C640:D640)</f>
        <v>64761.869337284166</v>
      </c>
      <c r="F640" s="180">
        <f>(F624/F612)*BT64</f>
        <v>8.6687012465051385</v>
      </c>
      <c r="G640" s="180">
        <f>(G625/G612)*BT77</f>
        <v>0</v>
      </c>
      <c r="H640" s="180">
        <f>(H628/H612)*BT60</f>
        <v>43.291533000489913</v>
      </c>
      <c r="I640" s="180">
        <f>(I629/I612)*BT78</f>
        <v>15426.753725593499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4699</v>
      </c>
      <c r="D642" s="180">
        <f>(D615/D612)*BV76</f>
        <v>12194.315081968061</v>
      </c>
      <c r="E642" s="180">
        <f>(E623/E612)*SUM(C642:D642)</f>
        <v>8855.635533390112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6653.1974492812078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400823.58175256354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579087.17999999993</v>
      </c>
      <c r="D645" s="180">
        <f>(D615/D612)*BY76</f>
        <v>0</v>
      </c>
      <c r="E645" s="180">
        <f>(E623/E612)*SUM(C645:D645)</f>
        <v>303562.97643512872</v>
      </c>
      <c r="F645" s="180">
        <f>(F624/F612)*BY64</f>
        <v>1.8045518255271638</v>
      </c>
      <c r="G645" s="180">
        <f>(G625/G612)*BY77</f>
        <v>0</v>
      </c>
      <c r="H645" s="180">
        <f>(H628/H612)*BY60</f>
        <v>98.793498385733372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38777.660000000003</v>
      </c>
      <c r="D647" s="180">
        <f>(D615/D612)*CA76</f>
        <v>0</v>
      </c>
      <c r="E647" s="180">
        <f>(E623/E612)*SUM(C647:D647)</f>
        <v>20327.616109183138</v>
      </c>
      <c r="F647" s="180">
        <f>(F624/F612)*CA64</f>
        <v>13.747303476203856</v>
      </c>
      <c r="G647" s="180">
        <f>(G625/G612)*CA77</f>
        <v>0</v>
      </c>
      <c r="H647" s="180">
        <f>(H628/H612)*CA60</f>
        <v>9.2503275642072449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941879.02822556347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10606980.468925623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2091027.02</v>
      </c>
      <c r="D670" s="180">
        <f>(D615/D612)*E76</f>
        <v>136833.92420459355</v>
      </c>
      <c r="E670" s="180">
        <f>(E623/E612)*SUM(C670:D670)</f>
        <v>1167865.7768012111</v>
      </c>
      <c r="F670" s="180">
        <f>(F624/F612)*E64</f>
        <v>325.5350153090057</v>
      </c>
      <c r="G670" s="180">
        <f>(G625/G612)*E77</f>
        <v>908852.30576906679</v>
      </c>
      <c r="H670" s="180">
        <f>(H628/H612)*E60</f>
        <v>841.03978213772268</v>
      </c>
      <c r="I670" s="180">
        <f>(I629/I612)*E78</f>
        <v>74656.354979652664</v>
      </c>
      <c r="J670" s="180">
        <f>(J630/J612)*E79</f>
        <v>127835.4488954672</v>
      </c>
      <c r="K670" s="180">
        <f>(K644/K612)*E75</f>
        <v>44793.406817393181</v>
      </c>
      <c r="L670" s="180">
        <f>(L647/L612)*E80</f>
        <v>405250.96798161539</v>
      </c>
      <c r="M670" s="180">
        <f t="shared" si="20"/>
        <v>2867255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2471728.56</v>
      </c>
      <c r="D676" s="180">
        <f>(D615/D612)*K76</f>
        <v>279836.29505795916</v>
      </c>
      <c r="E676" s="180">
        <f>(E623/E612)*SUM(C676:D676)</f>
        <v>1442396.3197660288</v>
      </c>
      <c r="F676" s="180">
        <f>(F624/F612)*K64</f>
        <v>574.2375004200793</v>
      </c>
      <c r="G676" s="180">
        <f>(G625/G612)*K77</f>
        <v>0</v>
      </c>
      <c r="H676" s="180">
        <f>(H628/H612)*K60</f>
        <v>1195.8823475007127</v>
      </c>
      <c r="I676" s="180">
        <f>(I629/I612)*K78</f>
        <v>152678.20389920886</v>
      </c>
      <c r="J676" s="180">
        <f>(J630/J612)*K79</f>
        <v>0</v>
      </c>
      <c r="K676" s="180">
        <f>(K644/K612)*K75</f>
        <v>26326.105570913034</v>
      </c>
      <c r="L676" s="180">
        <f>(L647/L612)*K80</f>
        <v>263577.86535389622</v>
      </c>
      <c r="M676" s="180">
        <f t="shared" si="20"/>
        <v>2166585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412850.02</v>
      </c>
      <c r="D681" s="180">
        <f>(D615/D612)*P76</f>
        <v>74049.3981791228</v>
      </c>
      <c r="E681" s="180">
        <f>(E623/E612)*SUM(C681:D681)</f>
        <v>255237.27982889721</v>
      </c>
      <c r="F681" s="180">
        <f>(F624/F612)*P64</f>
        <v>371.15903902397457</v>
      </c>
      <c r="G681" s="180">
        <f>(G625/G612)*P77</f>
        <v>0</v>
      </c>
      <c r="H681" s="180">
        <f>(H628/H612)*P60</f>
        <v>120.62427143726248</v>
      </c>
      <c r="I681" s="180">
        <f>(I629/I612)*P78</f>
        <v>40401.224978568971</v>
      </c>
      <c r="J681" s="180">
        <f>(J630/J612)*P79</f>
        <v>0</v>
      </c>
      <c r="K681" s="180">
        <f>(K644/K612)*P75</f>
        <v>15616.579290963424</v>
      </c>
      <c r="L681" s="180">
        <f>(L647/L612)*P80</f>
        <v>75366.795874629694</v>
      </c>
      <c r="M681" s="180">
        <f t="shared" si="20"/>
        <v>461163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498663.41000000009</v>
      </c>
      <c r="D683" s="180">
        <f>(D615/D612)*R76</f>
        <v>0</v>
      </c>
      <c r="E683" s="180">
        <f>(E623/E612)*SUM(C683:D683)</f>
        <v>261404.07559858428</v>
      </c>
      <c r="F683" s="180">
        <f>(F624/F612)*R64</f>
        <v>52.804337630497862</v>
      </c>
      <c r="G683" s="180">
        <f>(G625/G612)*R77</f>
        <v>0</v>
      </c>
      <c r="H683" s="180">
        <f>(H628/H612)*R60</f>
        <v>76.222699129067706</v>
      </c>
      <c r="I683" s="180">
        <f>(I629/I612)*R78</f>
        <v>0</v>
      </c>
      <c r="J683" s="180">
        <f>(J630/J612)*R79</f>
        <v>0</v>
      </c>
      <c r="K683" s="180">
        <f>(K644/K612)*R75</f>
        <v>4263.2095455794879</v>
      </c>
      <c r="L683" s="180">
        <f>(L647/L612)*R80</f>
        <v>0</v>
      </c>
      <c r="M683" s="180">
        <f t="shared" si="20"/>
        <v>265796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-57677.540000000008</v>
      </c>
      <c r="D684" s="180">
        <f>(D615/D612)*S76</f>
        <v>52320.836062273207</v>
      </c>
      <c r="E684" s="180">
        <f>(E623/E612)*SUM(C684:D684)</f>
        <v>-2808.0348648335166</v>
      </c>
      <c r="F684" s="180">
        <f>(F624/F612)*S64</f>
        <v>-388.63240963192919</v>
      </c>
      <c r="G684" s="180">
        <f>(G625/G612)*S77</f>
        <v>0</v>
      </c>
      <c r="H684" s="180">
        <f>(H628/H612)*S60</f>
        <v>0</v>
      </c>
      <c r="I684" s="180">
        <f>(I629/I612)*S78</f>
        <v>28546.158656218333</v>
      </c>
      <c r="J684" s="180">
        <f>(J630/J612)*S79</f>
        <v>0</v>
      </c>
      <c r="K684" s="180">
        <f>(K644/K612)*S75</f>
        <v>19.353672818504439</v>
      </c>
      <c r="L684" s="180">
        <f>(L647/L612)*S80</f>
        <v>0</v>
      </c>
      <c r="M684" s="180">
        <f t="shared" si="20"/>
        <v>77690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42871.67</v>
      </c>
      <c r="D685" s="180">
        <f>(D615/D612)*T76</f>
        <v>0</v>
      </c>
      <c r="E685" s="180">
        <f>(E623/E612)*SUM(C685:D685)</f>
        <v>22473.734870014938</v>
      </c>
      <c r="F685" s="180">
        <f>(F624/F612)*T64</f>
        <v>0</v>
      </c>
      <c r="G685" s="180">
        <f>(G625/G612)*T77</f>
        <v>0</v>
      </c>
      <c r="H685" s="180">
        <f>(H628/H612)*T60</f>
        <v>16.65058961557304</v>
      </c>
      <c r="I685" s="180">
        <f>(I629/I612)*T78</f>
        <v>0</v>
      </c>
      <c r="J685" s="180">
        <f>(J630/J612)*T79</f>
        <v>0</v>
      </c>
      <c r="K685" s="180">
        <f>(K644/K612)*T75</f>
        <v>4009.4735271899444</v>
      </c>
      <c r="L685" s="180">
        <f>(L647/L612)*T80</f>
        <v>18532.818657695825</v>
      </c>
      <c r="M685" s="180">
        <f t="shared" si="20"/>
        <v>45033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1048362.53</v>
      </c>
      <c r="D686" s="180">
        <f>(D615/D612)*U76</f>
        <v>25407.855608754984</v>
      </c>
      <c r="E686" s="180">
        <f>(E623/E612)*SUM(C686:D686)</f>
        <v>562880.5912492997</v>
      </c>
      <c r="F686" s="180">
        <f>(F624/F612)*U64</f>
        <v>958.11886737194845</v>
      </c>
      <c r="G686" s="180">
        <f>(G625/G612)*U77</f>
        <v>0</v>
      </c>
      <c r="H686" s="180">
        <f>(H628/H612)*U60</f>
        <v>303.41074410599759</v>
      </c>
      <c r="I686" s="180">
        <f>(I629/I612)*U78</f>
        <v>13862.482557781481</v>
      </c>
      <c r="J686" s="180">
        <f>(J630/J612)*U79</f>
        <v>0</v>
      </c>
      <c r="K686" s="180">
        <f>(K644/K612)*U75</f>
        <v>52850.719503531771</v>
      </c>
      <c r="L686" s="180">
        <f>(L647/L612)*U80</f>
        <v>0</v>
      </c>
      <c r="M686" s="180">
        <f t="shared" si="20"/>
        <v>656263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1229621.5099999998</v>
      </c>
      <c r="D690" s="180">
        <f>(D615/D612)*Y76</f>
        <v>63060.435752265381</v>
      </c>
      <c r="E690" s="180">
        <f>(E623/E612)*SUM(C690:D690)</f>
        <v>677636.10141828947</v>
      </c>
      <c r="F690" s="180">
        <f>(F624/F612)*Y64</f>
        <v>85.76497868558495</v>
      </c>
      <c r="G690" s="180">
        <f>(G625/G612)*Y77</f>
        <v>0</v>
      </c>
      <c r="H690" s="180">
        <f>(H628/H612)*Y60</f>
        <v>234.958320130864</v>
      </c>
      <c r="I690" s="180">
        <f>(I629/I612)*Y78</f>
        <v>34405.66587605518</v>
      </c>
      <c r="J690" s="180">
        <f>(J630/J612)*Y79</f>
        <v>0</v>
      </c>
      <c r="K690" s="180">
        <f>(K644/K612)*Y75</f>
        <v>98656.990813325334</v>
      </c>
      <c r="L690" s="180">
        <f>(L647/L612)*Y80</f>
        <v>0</v>
      </c>
      <c r="M690" s="180">
        <f t="shared" si="20"/>
        <v>874080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1071606.5</v>
      </c>
      <c r="D693" s="180">
        <f>(D615/D612)*AB76</f>
        <v>7268.5061865221296</v>
      </c>
      <c r="E693" s="180">
        <f>(E623/E612)*SUM(C693:D693)</f>
        <v>565556.4816327804</v>
      </c>
      <c r="F693" s="180">
        <f>(F624/F612)*AB64</f>
        <v>1635.9790201468122</v>
      </c>
      <c r="G693" s="180">
        <f>(G625/G612)*AB77</f>
        <v>0</v>
      </c>
      <c r="H693" s="180">
        <f>(H628/H612)*AB60</f>
        <v>176.49624992507421</v>
      </c>
      <c r="I693" s="180">
        <f>(I629/I612)*AB78</f>
        <v>3965.6845419520687</v>
      </c>
      <c r="J693" s="180">
        <f>(J630/J612)*AB79</f>
        <v>0</v>
      </c>
      <c r="K693" s="180">
        <f>(K644/K612)*AB75</f>
        <v>34974.487977257231</v>
      </c>
      <c r="L693" s="180">
        <f>(L647/L612)*AB80</f>
        <v>0</v>
      </c>
      <c r="M693" s="180">
        <f t="shared" si="20"/>
        <v>613578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424607.88</v>
      </c>
      <c r="D694" s="180">
        <f>(D615/D612)*AC76</f>
        <v>3293.0198743928231</v>
      </c>
      <c r="E694" s="180">
        <f>(E623/E612)*SUM(C694:D694)</f>
        <v>224309.69855892978</v>
      </c>
      <c r="F694" s="180">
        <f>(F624/F612)*AC64</f>
        <v>157.53961088950302</v>
      </c>
      <c r="G694" s="180">
        <f>(G625/G612)*AC77</f>
        <v>0</v>
      </c>
      <c r="H694" s="180">
        <f>(H628/H612)*AC60</f>
        <v>192.03680023294245</v>
      </c>
      <c r="I694" s="180">
        <f>(I629/I612)*AC78</f>
        <v>1796.6660104707337</v>
      </c>
      <c r="J694" s="180">
        <f>(J630/J612)*AC79</f>
        <v>0</v>
      </c>
      <c r="K694" s="180">
        <f>(K644/K612)*AC75</f>
        <v>18610.436315398503</v>
      </c>
      <c r="L694" s="180">
        <f>(L647/L612)*AC80</f>
        <v>0</v>
      </c>
      <c r="M694" s="180">
        <f t="shared" si="20"/>
        <v>248359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1224058.1400000001</v>
      </c>
      <c r="D696" s="180">
        <f>(D615/D612)*AE76</f>
        <v>71676.872809474226</v>
      </c>
      <c r="E696" s="180">
        <f>(E623/E612)*SUM(C696:D696)</f>
        <v>679236.54804386047</v>
      </c>
      <c r="F696" s="180">
        <f>(F624/F612)*AE64</f>
        <v>99.186074567838503</v>
      </c>
      <c r="G696" s="180">
        <f>(G625/G612)*AE77</f>
        <v>0</v>
      </c>
      <c r="H696" s="180">
        <f>(H628/H612)*AE60</f>
        <v>446.60581479992578</v>
      </c>
      <c r="I696" s="180">
        <f>(I629/I612)*AE78</f>
        <v>39106.779195300478</v>
      </c>
      <c r="J696" s="180">
        <f>(J630/J612)*AE79</f>
        <v>0</v>
      </c>
      <c r="K696" s="180">
        <f>(K644/K612)*AE75</f>
        <v>25755.274054261405</v>
      </c>
      <c r="L696" s="180">
        <f>(L647/L612)*AE80</f>
        <v>0</v>
      </c>
      <c r="M696" s="180">
        <f t="shared" si="20"/>
        <v>816321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2294424.3499999996</v>
      </c>
      <c r="D698" s="180">
        <f>(D615/D612)*AG76</f>
        <v>27507.752340251856</v>
      </c>
      <c r="E698" s="180">
        <f>(E623/E612)*SUM(C698:D698)</f>
        <v>1217178.7675677482</v>
      </c>
      <c r="F698" s="180">
        <f>(F624/F612)*AG64</f>
        <v>269.73725464793597</v>
      </c>
      <c r="G698" s="180">
        <f>(G625/G612)*AG77</f>
        <v>0</v>
      </c>
      <c r="H698" s="180">
        <f>(H628/H612)*AG60</f>
        <v>476.20686300538898</v>
      </c>
      <c r="I698" s="180">
        <f>(I629/I612)*AG78</f>
        <v>15008.182622429484</v>
      </c>
      <c r="J698" s="180">
        <f>(J630/J612)*AG79</f>
        <v>0</v>
      </c>
      <c r="K698" s="180">
        <f>(K644/K612)*AG75</f>
        <v>73302.711547813262</v>
      </c>
      <c r="L698" s="180">
        <f>(L647/L612)*AG80</f>
        <v>178738.73994311085</v>
      </c>
      <c r="M698" s="180">
        <f t="shared" si="20"/>
        <v>1512482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607.64</v>
      </c>
      <c r="D701" s="180">
        <f>(D615/D612)*AJ76</f>
        <v>0</v>
      </c>
      <c r="E701" s="180">
        <f>(E623/E612)*SUM(C701:D701)</f>
        <v>318.53063471555635</v>
      </c>
      <c r="F701" s="180">
        <f>(F624/F612)*AJ64</f>
        <v>0</v>
      </c>
      <c r="G701" s="180">
        <f>(G625/G612)*AJ77</f>
        <v>0</v>
      </c>
      <c r="H701" s="180">
        <f>(H628/H612)*AJ60</f>
        <v>0.37001310256828979</v>
      </c>
      <c r="I701" s="180">
        <f>(I629/I612)*AJ78</f>
        <v>0</v>
      </c>
      <c r="J701" s="180">
        <f>(J630/J612)*AJ79</f>
        <v>0</v>
      </c>
      <c r="K701" s="180">
        <f>(K644/K612)*AJ75</f>
        <v>1596.7372670088403</v>
      </c>
      <c r="L701" s="180">
        <f>(L647/L612)*AJ80</f>
        <v>411.84041461546281</v>
      </c>
      <c r="M701" s="180">
        <f t="shared" si="20"/>
        <v>2327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48.095849109551942</v>
      </c>
      <c r="L713" s="180">
        <f>(L647/L612)*AV80</f>
        <v>0</v>
      </c>
      <c r="M713" s="180">
        <f t="shared" si="20"/>
        <v>48</v>
      </c>
      <c r="N713" s="199" t="s">
        <v>741</v>
      </c>
    </row>
    <row r="715" spans="1:15" ht="12.6" customHeight="1" x14ac:dyDescent="0.25">
      <c r="C715" s="180">
        <f>SUM(C614:C647)+SUM(C668:C713)</f>
        <v>23359732.158925623</v>
      </c>
      <c r="D715" s="180">
        <f>SUM(D616:D647)+SUM(D668:D713)</f>
        <v>922337.88</v>
      </c>
      <c r="E715" s="180">
        <f>SUM(E624:E647)+SUM(E668:E713)</f>
        <v>8033930.2850528946</v>
      </c>
      <c r="F715" s="180">
        <f>SUM(F625:F648)+SUM(F668:F713)</f>
        <v>5072.3861692074361</v>
      </c>
      <c r="G715" s="180">
        <f>SUM(G626:G647)+SUM(G668:G713)</f>
        <v>908852.30576906679</v>
      </c>
      <c r="H715" s="180">
        <f>SUM(H629:H647)+SUM(H668:H713)</f>
        <v>4530.8104409487087</v>
      </c>
      <c r="I715" s="180">
        <f>SUM(I630:I647)+SUM(I668:I713)</f>
        <v>430734.07637874002</v>
      </c>
      <c r="J715" s="180">
        <f>SUM(J631:J647)+SUM(J668:J713)</f>
        <v>127835.4488954672</v>
      </c>
      <c r="K715" s="180">
        <f>SUM(K668:K713)</f>
        <v>400823.58175256348</v>
      </c>
      <c r="L715" s="180">
        <f>SUM(L668:L713)</f>
        <v>941879.02822556335</v>
      </c>
      <c r="M715" s="180">
        <f>SUM(M668:M713)</f>
        <v>10606980</v>
      </c>
      <c r="N715" s="198" t="s">
        <v>742</v>
      </c>
    </row>
    <row r="716" spans="1:15" ht="12.6" customHeight="1" x14ac:dyDescent="0.25">
      <c r="C716" s="180">
        <f>CE71</f>
        <v>23359732.158925619</v>
      </c>
      <c r="D716" s="180">
        <f>D615</f>
        <v>922337.88</v>
      </c>
      <c r="E716" s="180">
        <f>E623</f>
        <v>8033930.2850528965</v>
      </c>
      <c r="F716" s="180">
        <f>F624</f>
        <v>5072.3861692074361</v>
      </c>
      <c r="G716" s="180">
        <f>G625</f>
        <v>908852.30576906691</v>
      </c>
      <c r="H716" s="180">
        <f>H628</f>
        <v>4530.8104409487078</v>
      </c>
      <c r="I716" s="180">
        <f>I629</f>
        <v>430734.07637874008</v>
      </c>
      <c r="J716" s="180">
        <f>J630</f>
        <v>127835.4488954672</v>
      </c>
      <c r="K716" s="180">
        <f>K644</f>
        <v>400823.58175256354</v>
      </c>
      <c r="L716" s="180">
        <f>L647</f>
        <v>941879.02822556347</v>
      </c>
      <c r="M716" s="180">
        <f>C648</f>
        <v>10606980.468925623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PROVIDENCE ST JOSEPH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H-194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500 E WEBSTER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CHEWELAH, WA  99109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H-194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PROVIDENCE ST JOSEPH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STEVENS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ROBERT CAMPBELL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(425) 254-5315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(425) 687-3674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445</v>
      </c>
      <c r="G23" s="21">
        <f>data!D111</f>
        <v>3142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40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55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65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PROVIDENCE ST JOSEPH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339</v>
      </c>
      <c r="C7" s="48">
        <f>data!B139</f>
        <v>2597</v>
      </c>
      <c r="D7" s="48">
        <f>data!B140</f>
        <v>13714.269954490062</v>
      </c>
      <c r="E7" s="48">
        <f>data!B141</f>
        <v>6920282.6600000011</v>
      </c>
      <c r="F7" s="48">
        <f>data!B142</f>
        <v>15123348.959999999</v>
      </c>
      <c r="G7" s="48">
        <f>data!B141+data!B142</f>
        <v>22043631.620000001</v>
      </c>
    </row>
    <row r="8" spans="1:13" ht="20.100000000000001" customHeight="1" x14ac:dyDescent="0.25">
      <c r="A8" s="23" t="s">
        <v>297</v>
      </c>
      <c r="B8" s="48">
        <f>data!C138</f>
        <v>59</v>
      </c>
      <c r="C8" s="48">
        <f>data!C139</f>
        <v>359</v>
      </c>
      <c r="D8" s="48">
        <f>data!C140</f>
        <v>7047.255904677887</v>
      </c>
      <c r="E8" s="48">
        <f>data!C141</f>
        <v>1440345.2200000004</v>
      </c>
      <c r="F8" s="48">
        <f>data!C142</f>
        <v>7771329.4699999988</v>
      </c>
      <c r="G8" s="48">
        <f>data!C141+data!C142</f>
        <v>9211674.6899999995</v>
      </c>
    </row>
    <row r="9" spans="1:13" ht="20.100000000000001" customHeight="1" x14ac:dyDescent="0.25">
      <c r="A9" s="23" t="s">
        <v>1058</v>
      </c>
      <c r="B9" s="48">
        <f>data!D138</f>
        <v>49</v>
      </c>
      <c r="C9" s="48">
        <f>data!D139</f>
        <v>190</v>
      </c>
      <c r="D9" s="48">
        <f>data!D140</f>
        <v>6476.474140832056</v>
      </c>
      <c r="E9" s="48">
        <f>data!D141</f>
        <v>3876994.3</v>
      </c>
      <c r="F9" s="48">
        <f>data!D142</f>
        <v>7141902.4699999997</v>
      </c>
      <c r="G9" s="48">
        <f>data!D141+data!D142</f>
        <v>11018896.77</v>
      </c>
    </row>
    <row r="10" spans="1:13" ht="20.100000000000001" customHeight="1" x14ac:dyDescent="0.25">
      <c r="A10" s="111" t="s">
        <v>203</v>
      </c>
      <c r="B10" s="48">
        <f>data!E138</f>
        <v>447</v>
      </c>
      <c r="C10" s="48">
        <f>data!E139</f>
        <v>3146</v>
      </c>
      <c r="D10" s="48">
        <f>data!E140</f>
        <v>27238.000000000004</v>
      </c>
      <c r="E10" s="48">
        <f>data!E141</f>
        <v>12237622.180000002</v>
      </c>
      <c r="F10" s="48">
        <f>data!E142</f>
        <v>30036580.899999999</v>
      </c>
      <c r="G10" s="48">
        <f>data!E141+data!E142</f>
        <v>42274203.079999998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PROVIDENCE ST JOSEPH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688003.44000000006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-1850.99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-12539.42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178814.07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11377.64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863804.74000000011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139611.9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139611.9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75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75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15300.88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137247.60999999999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152548.49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187953.6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187953.6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PROVIDENCE ST JOSEPH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164421.78</v>
      </c>
      <c r="D7" s="21">
        <f>data!C195</f>
        <v>0</v>
      </c>
      <c r="E7" s="21">
        <f>data!D195</f>
        <v>0</v>
      </c>
      <c r="F7" s="21">
        <f>data!E195</f>
        <v>164421.78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274692.09000000003</v>
      </c>
      <c r="D8" s="21">
        <f>data!C196</f>
        <v>0</v>
      </c>
      <c r="E8" s="21">
        <f>data!D196</f>
        <v>0</v>
      </c>
      <c r="F8" s="21">
        <f>data!E196</f>
        <v>274692.09000000003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5537106.54</v>
      </c>
      <c r="D9" s="21">
        <f>data!C197</f>
        <v>0</v>
      </c>
      <c r="E9" s="21">
        <f>data!D197</f>
        <v>31636.510000000002</v>
      </c>
      <c r="F9" s="21">
        <f>data!E197</f>
        <v>5505470.0300000003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2102470.71</v>
      </c>
      <c r="D11" s="21">
        <f>data!C199</f>
        <v>0</v>
      </c>
      <c r="E11" s="21">
        <f>data!D199</f>
        <v>0</v>
      </c>
      <c r="F11" s="21">
        <f>data!E199</f>
        <v>2102470.71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6423323.46</v>
      </c>
      <c r="D12" s="21">
        <f>data!C200</f>
        <v>76735.649999999994</v>
      </c>
      <c r="E12" s="21">
        <f>data!D200</f>
        <v>131471.22</v>
      </c>
      <c r="F12" s="21">
        <f>data!E200</f>
        <v>6368587.8900000006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21856.780000000261</v>
      </c>
      <c r="D15" s="21">
        <f>data!C203</f>
        <v>-21856.780000000013</v>
      </c>
      <c r="E15" s="21">
        <f>data!D203</f>
        <v>-125.95</v>
      </c>
      <c r="F15" s="21">
        <f>data!E203</f>
        <v>125.95000000024739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14523871.359999999</v>
      </c>
      <c r="D16" s="21">
        <f>data!C204</f>
        <v>54878.869999999981</v>
      </c>
      <c r="E16" s="21">
        <f>data!D204</f>
        <v>162981.78</v>
      </c>
      <c r="F16" s="21">
        <f>data!E204</f>
        <v>14415768.450000001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232240.98</v>
      </c>
      <c r="D24" s="21">
        <f>data!C209</f>
        <v>8018.81</v>
      </c>
      <c r="E24" s="21">
        <f>data!D209</f>
        <v>0</v>
      </c>
      <c r="F24" s="21">
        <f>data!E209</f>
        <v>240259.79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4331096.07</v>
      </c>
      <c r="D25" s="21">
        <f>data!C210</f>
        <v>139653.94</v>
      </c>
      <c r="E25" s="21">
        <f>data!D210</f>
        <v>31680.51</v>
      </c>
      <c r="F25" s="21">
        <f>data!E210</f>
        <v>4439069.5000000009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1988926.54</v>
      </c>
      <c r="D27" s="21">
        <f>data!C212</f>
        <v>39799.43</v>
      </c>
      <c r="E27" s="21">
        <f>data!D212</f>
        <v>0</v>
      </c>
      <c r="F27" s="21">
        <f>data!E212</f>
        <v>2028725.97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5716014.46</v>
      </c>
      <c r="D28" s="21">
        <f>data!C213</f>
        <v>205595.36</v>
      </c>
      <c r="E28" s="21">
        <f>data!D213</f>
        <v>131471.22</v>
      </c>
      <c r="F28" s="21">
        <f>data!E213</f>
        <v>5790138.6000000006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12268278.050000001</v>
      </c>
      <c r="D32" s="21">
        <f>data!C217</f>
        <v>393067.54</v>
      </c>
      <c r="E32" s="21">
        <f>data!D217</f>
        <v>163151.73000000001</v>
      </c>
      <c r="F32" s="21">
        <f>data!E217</f>
        <v>12498193.860000001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PROVIDENCE ST JOSEPH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172841.02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12689840.880000001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6108590.790000001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270633.09000000003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537021.93999999994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1152262.82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54455.510000000009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20812805.030000005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172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154259.13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771133.92999999993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925393.05999999994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21911039.110000003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PROVIDENCE ST JOSEPH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23985.62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5265644.6100000003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2771856.5500000003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5668414.9800000004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157700.44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8343889.1000000015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3210486.56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3210486.56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164421.78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274692.09000000003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5505470.0300000003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2102470.71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6368587.8899999997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125.95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14415768.449999999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12498193.859999999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1917574.5899999999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45998.35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45998.35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13517948.600000001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PROVIDENCE ST JOSEPH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345794.12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786386.87000000011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688576.83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1820757.8200000003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4390788.3600000003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4390788.3600000003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4390788.3600000003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7306402.4200000167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7306402.4200000167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13517948.600000016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PROVIDENCE ST JOSEPH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12237622.179999998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30036580.899999995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42274203.079999991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172841.02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20812805.030000005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925393.05999999994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21911039.110000003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20363163.969999988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78675.790000000008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78675.790000000008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20441839.759999987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10129107.209999999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863804.73999999976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620328.78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1349847.6700000004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215412.01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1553894.7000000004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393069.46999999991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139611.9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75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152548.49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187953.6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7832756.5889256131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23438410.158925615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-2996570.3989256285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-188071.26000000004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-3184641.6589256288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-3184641.6589256288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PROVIDENCE ST JOSEPH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3142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22.73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1738952.35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148297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12974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84275.88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20813.509999999998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52734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22791.719999999998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10188.56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2091027.02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2867255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4348776.2100000009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375510.63999999996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4724286.8500000006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4587.420000000001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10285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1907.5668238189016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164224.18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9.84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PROVIDENCE ST JOSEPH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32.32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3.2600000000000002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2021137.0400000003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230601.67999999996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172361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19666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148661.03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96087.22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600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5163.75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43194.720000000001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107844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28537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6328.86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28383.200000000001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3463.3999999999996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-18150.32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-9300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2471728.56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412850.02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2166585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461163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2776571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11434.720000000001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1635620.18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2776571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1647054.9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9381.6400000000012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2482.5399999999995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3901.1263884737746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1032.3037661263575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6.4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1.83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PROVIDENCE ST JOSEPH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2.06</v>
      </c>
      <c r="E74" s="26">
        <f>data!S60</f>
        <v>0</v>
      </c>
      <c r="F74" s="26">
        <f>data!T60</f>
        <v>0.45</v>
      </c>
      <c r="G74" s="26">
        <f>data!U60</f>
        <v>8.1999999999999993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444638.95000000007</v>
      </c>
      <c r="E75" s="14">
        <f>data!S61</f>
        <v>0</v>
      </c>
      <c r="F75" s="14">
        <f>data!T61</f>
        <v>39139.589999999997</v>
      </c>
      <c r="G75" s="14">
        <f>data!U61</f>
        <v>527138.21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37919</v>
      </c>
      <c r="E76" s="14">
        <f>data!S62</f>
        <v>0</v>
      </c>
      <c r="F76" s="14">
        <f>data!T62</f>
        <v>3338</v>
      </c>
      <c r="G76" s="14">
        <f>data!U62</f>
        <v>44954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7504.0600000000013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13670.21</v>
      </c>
      <c r="E78" s="14">
        <f>data!S64</f>
        <v>-100610.8</v>
      </c>
      <c r="F78" s="14">
        <f>data!T64</f>
        <v>0</v>
      </c>
      <c r="G78" s="14">
        <f>data!U64</f>
        <v>248041.86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261.25</v>
      </c>
      <c r="E80" s="14">
        <f>data!S66</f>
        <v>18934.37</v>
      </c>
      <c r="F80" s="14">
        <f>data!T66</f>
        <v>394.08</v>
      </c>
      <c r="G80" s="14">
        <f>data!U66</f>
        <v>148422.43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20164</v>
      </c>
      <c r="F81" s="14">
        <f>data!T67</f>
        <v>0</v>
      </c>
      <c r="G81" s="14">
        <f>data!U67</f>
        <v>9792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1834.8899999999999</v>
      </c>
      <c r="F82" s="14">
        <f>data!T68</f>
        <v>0</v>
      </c>
      <c r="G82" s="14">
        <f>data!U68</f>
        <v>51878.119999999995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2174</v>
      </c>
      <c r="E83" s="14">
        <f>data!S69</f>
        <v>2000</v>
      </c>
      <c r="F83" s="14">
        <f>data!T69</f>
        <v>0</v>
      </c>
      <c r="G83" s="14">
        <f>data!U69</f>
        <v>10631.849999999999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498663.41000000009</v>
      </c>
      <c r="E85" s="14">
        <f>data!S71</f>
        <v>-57677.540000000008</v>
      </c>
      <c r="F85" s="14">
        <f>data!T71</f>
        <v>42871.67</v>
      </c>
      <c r="G85" s="14">
        <f>data!U71</f>
        <v>1048362.53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265796</v>
      </c>
      <c r="E87" s="48">
        <f>+data!M684</f>
        <v>77690</v>
      </c>
      <c r="F87" s="48">
        <f>+data!M685</f>
        <v>45033</v>
      </c>
      <c r="G87" s="48">
        <f>+data!M686</f>
        <v>656263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6869.46</v>
      </c>
      <c r="E88" s="14">
        <f>data!S73</f>
        <v>2041.2</v>
      </c>
      <c r="F88" s="14">
        <f>data!T73</f>
        <v>0</v>
      </c>
      <c r="G88" s="14">
        <f>data!U73</f>
        <v>743630.90999999992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442764.23000000004</v>
      </c>
      <c r="E89" s="14">
        <f>data!S74</f>
        <v>0</v>
      </c>
      <c r="F89" s="14">
        <f>data!T74</f>
        <v>422872.57</v>
      </c>
      <c r="G89" s="14">
        <f>data!U74</f>
        <v>4830447.4399999995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449633.69000000006</v>
      </c>
      <c r="E90" s="14">
        <f>data!S75</f>
        <v>2041.2</v>
      </c>
      <c r="F90" s="14">
        <f>data!T75</f>
        <v>422872.57</v>
      </c>
      <c r="G90" s="14">
        <f>data!U75</f>
        <v>5574078.3499999996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1754.0799999999997</v>
      </c>
      <c r="F92" s="14">
        <f>data!T76</f>
        <v>0</v>
      </c>
      <c r="G92" s="14">
        <f>data!U76</f>
        <v>851.81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729.39142575222195</v>
      </c>
      <c r="F94" s="14">
        <f>data!T78</f>
        <v>0</v>
      </c>
      <c r="G94" s="14">
        <f>data!U78</f>
        <v>354.20443216386951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0.45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PROVIDENCE ST JOSEPH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6.35</v>
      </c>
      <c r="E106" s="26">
        <f>data!Z60</f>
        <v>0</v>
      </c>
      <c r="F106" s="26">
        <f>data!AA60</f>
        <v>0</v>
      </c>
      <c r="G106" s="26">
        <f>data!AB60</f>
        <v>4.7699999999999996</v>
      </c>
      <c r="H106" s="26">
        <f>data!AC60</f>
        <v>5.1900000000000013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569349.43000000005</v>
      </c>
      <c r="E107" s="14">
        <f>data!Z61</f>
        <v>0</v>
      </c>
      <c r="F107" s="14">
        <f>data!AA61</f>
        <v>0</v>
      </c>
      <c r="G107" s="14">
        <f>data!AB61</f>
        <v>502044.56000000006</v>
      </c>
      <c r="H107" s="14">
        <f>data!AC61</f>
        <v>340914.12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48554</v>
      </c>
      <c r="E108" s="14">
        <f>data!Z62</f>
        <v>0</v>
      </c>
      <c r="F108" s="14">
        <f>data!AA62</f>
        <v>0</v>
      </c>
      <c r="G108" s="14">
        <f>data!AB62</f>
        <v>42814</v>
      </c>
      <c r="H108" s="14">
        <f>data!AC62</f>
        <v>29073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200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22203.200000000001</v>
      </c>
      <c r="E110" s="14">
        <f>data!Z64</f>
        <v>0</v>
      </c>
      <c r="F110" s="14">
        <f>data!AA64</f>
        <v>0</v>
      </c>
      <c r="G110" s="14">
        <f>data!AB64</f>
        <v>423529.16000000003</v>
      </c>
      <c r="H110" s="14">
        <f>data!AC64</f>
        <v>40784.520000000004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570930.77999999991</v>
      </c>
      <c r="E112" s="14">
        <f>data!Z66</f>
        <v>0</v>
      </c>
      <c r="F112" s="14">
        <f>data!AA66</f>
        <v>0</v>
      </c>
      <c r="G112" s="14">
        <f>data!AB66</f>
        <v>39183.97</v>
      </c>
      <c r="H112" s="14">
        <f>data!AC66</f>
        <v>12374.240000000002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24302</v>
      </c>
      <c r="E113" s="14">
        <f>data!Z67</f>
        <v>0</v>
      </c>
      <c r="F113" s="14">
        <f>data!AA67</f>
        <v>0</v>
      </c>
      <c r="G113" s="14">
        <f>data!AB67</f>
        <v>2801</v>
      </c>
      <c r="H113" s="14">
        <f>data!AC67</f>
        <v>1269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56778.310000000012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2592.38</v>
      </c>
      <c r="E115" s="14">
        <f>data!Z69</f>
        <v>0</v>
      </c>
      <c r="F115" s="14">
        <f>data!AA69</f>
        <v>0</v>
      </c>
      <c r="G115" s="14">
        <f>data!AB69</f>
        <v>4255.5</v>
      </c>
      <c r="H115" s="14">
        <f>data!AC69</f>
        <v>193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-8310.2800000000007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1229621.5099999998</v>
      </c>
      <c r="E117" s="14">
        <f>data!Z71</f>
        <v>0</v>
      </c>
      <c r="F117" s="14">
        <f>data!AA71</f>
        <v>0</v>
      </c>
      <c r="G117" s="14">
        <f>data!AB71</f>
        <v>1071606.5</v>
      </c>
      <c r="H117" s="14">
        <f>data!AC71</f>
        <v>424607.88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874080</v>
      </c>
      <c r="E119" s="48">
        <f>+data!M691</f>
        <v>0</v>
      </c>
      <c r="F119" s="48">
        <f>+data!M692</f>
        <v>0</v>
      </c>
      <c r="G119" s="48">
        <f>+data!M693</f>
        <v>613578</v>
      </c>
      <c r="H119" s="48">
        <f>+data!M694</f>
        <v>248359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635822.67000000004</v>
      </c>
      <c r="E120" s="14">
        <f>data!Z73</f>
        <v>0</v>
      </c>
      <c r="F120" s="14">
        <f>data!AA73</f>
        <v>0</v>
      </c>
      <c r="G120" s="14">
        <f>data!AB73</f>
        <v>1613909.4499999997</v>
      </c>
      <c r="H120" s="14">
        <f>data!AC73</f>
        <v>1233958.7599999998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9769367.6799999997</v>
      </c>
      <c r="E121" s="14">
        <f>data!Z74</f>
        <v>0</v>
      </c>
      <c r="F121" s="14">
        <f>data!AA74</f>
        <v>0</v>
      </c>
      <c r="G121" s="14">
        <f>data!AB74</f>
        <v>2074792.1999999997</v>
      </c>
      <c r="H121" s="14">
        <f>data!AC74</f>
        <v>728853.31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10405190.35</v>
      </c>
      <c r="E122" s="14">
        <f>data!Z75</f>
        <v>0</v>
      </c>
      <c r="F122" s="14">
        <f>data!AA75</f>
        <v>0</v>
      </c>
      <c r="G122" s="14">
        <f>data!AB75</f>
        <v>3688701.6499999994</v>
      </c>
      <c r="H122" s="14">
        <f>data!AC75</f>
        <v>1962812.0699999998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2114.1299999999997</v>
      </c>
      <c r="E124" s="14">
        <f>data!Z76</f>
        <v>0</v>
      </c>
      <c r="F124" s="14">
        <f>data!AA76</f>
        <v>0</v>
      </c>
      <c r="G124" s="14">
        <f>data!AB76</f>
        <v>243.68</v>
      </c>
      <c r="H124" s="14">
        <f>data!AC76</f>
        <v>110.4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879.10944479473289</v>
      </c>
      <c r="E126" s="14">
        <f>data!Z78</f>
        <v>0</v>
      </c>
      <c r="F126" s="14">
        <f>data!AA78</f>
        <v>0</v>
      </c>
      <c r="G126" s="14">
        <f>data!AB78</f>
        <v>101.32839016880729</v>
      </c>
      <c r="H126" s="14">
        <f>data!AC78</f>
        <v>45.907149846669093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PROVIDENCE ST JOSEPH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12.07</v>
      </c>
      <c r="D138" s="26">
        <f>data!AF60</f>
        <v>0</v>
      </c>
      <c r="E138" s="26">
        <f>data!AG60</f>
        <v>12.870000000000001</v>
      </c>
      <c r="F138" s="26">
        <f>data!AH60</f>
        <v>0</v>
      </c>
      <c r="G138" s="26">
        <f>data!AI60</f>
        <v>0</v>
      </c>
      <c r="H138" s="26">
        <f>data!AJ60</f>
        <v>0.01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1077215.48</v>
      </c>
      <c r="D139" s="14">
        <f>data!AF61</f>
        <v>0</v>
      </c>
      <c r="E139" s="14">
        <f>data!AG61</f>
        <v>1300412.6299999999</v>
      </c>
      <c r="F139" s="14">
        <f>data!AH61</f>
        <v>0</v>
      </c>
      <c r="G139" s="14">
        <f>data!AI61</f>
        <v>0</v>
      </c>
      <c r="H139" s="14">
        <f>data!AJ61</f>
        <v>559.64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91864</v>
      </c>
      <c r="D140" s="14">
        <f>data!AF62</f>
        <v>0</v>
      </c>
      <c r="E140" s="14">
        <f>data!AG62</f>
        <v>110898</v>
      </c>
      <c r="F140" s="14">
        <f>data!AH62</f>
        <v>0</v>
      </c>
      <c r="G140" s="14">
        <f>data!AI62</f>
        <v>0</v>
      </c>
      <c r="H140" s="14">
        <f>data!AJ62</f>
        <v>48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599903.31999999995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25677.710000000003</v>
      </c>
      <c r="D142" s="14">
        <f>data!AF64</f>
        <v>0</v>
      </c>
      <c r="E142" s="14">
        <f>data!AG64</f>
        <v>69830.720000000016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1054.3699999999999</v>
      </c>
      <c r="D144" s="14">
        <f>data!AF66</f>
        <v>0</v>
      </c>
      <c r="E144" s="14">
        <f>data!AG66</f>
        <v>195129.62000000002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27623</v>
      </c>
      <c r="D145" s="14">
        <f>data!AF67</f>
        <v>0</v>
      </c>
      <c r="E145" s="14">
        <f>data!AG67</f>
        <v>10601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5657.99</v>
      </c>
      <c r="D147" s="14">
        <f>data!AF69</f>
        <v>0</v>
      </c>
      <c r="E147" s="14">
        <f>data!AG69</f>
        <v>17772.060000000001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-5034.41</v>
      </c>
      <c r="D148" s="14">
        <f>-data!AF70</f>
        <v>0</v>
      </c>
      <c r="E148" s="14">
        <f>-data!AG70</f>
        <v>-10123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1224058.1400000001</v>
      </c>
      <c r="D149" s="14">
        <f>data!AF71</f>
        <v>0</v>
      </c>
      <c r="E149" s="14">
        <f>data!AG71</f>
        <v>2294424.3499999996</v>
      </c>
      <c r="F149" s="14">
        <f>data!AH71</f>
        <v>0</v>
      </c>
      <c r="G149" s="14">
        <f>data!AI71</f>
        <v>0</v>
      </c>
      <c r="H149" s="14">
        <f>data!AJ71</f>
        <v>607.64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816321</v>
      </c>
      <c r="D151" s="48">
        <f>+data!M697</f>
        <v>0</v>
      </c>
      <c r="E151" s="48">
        <f>+data!M698</f>
        <v>1512482</v>
      </c>
      <c r="F151" s="48">
        <f>+data!M699</f>
        <v>0</v>
      </c>
      <c r="G151" s="48">
        <f>+data!M700</f>
        <v>0</v>
      </c>
      <c r="H151" s="48">
        <f>+data!M701</f>
        <v>2327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644800.14</v>
      </c>
      <c r="D152" s="14">
        <f>data!AF73</f>
        <v>0</v>
      </c>
      <c r="E152" s="14">
        <f>data!AG73</f>
        <v>219807.66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2071566.2</v>
      </c>
      <c r="D153" s="14">
        <f>data!AF74</f>
        <v>0</v>
      </c>
      <c r="E153" s="14">
        <f>data!AG74</f>
        <v>7511308.6100000003</v>
      </c>
      <c r="F153" s="14">
        <f>data!AH74</f>
        <v>0</v>
      </c>
      <c r="G153" s="14">
        <f>data!AI74</f>
        <v>0</v>
      </c>
      <c r="H153" s="14">
        <f>data!AJ74</f>
        <v>168405.25000000003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2716366.34</v>
      </c>
      <c r="D154" s="14">
        <f>data!AF75</f>
        <v>0</v>
      </c>
      <c r="E154" s="14">
        <f>data!AG75</f>
        <v>7731116.2700000005</v>
      </c>
      <c r="F154" s="14">
        <f>data!AH75</f>
        <v>0</v>
      </c>
      <c r="G154" s="14">
        <f>data!AI75</f>
        <v>0</v>
      </c>
      <c r="H154" s="14">
        <f>data!AJ75</f>
        <v>168405.25000000003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2403</v>
      </c>
      <c r="D156" s="14">
        <f>data!AF76</f>
        <v>0</v>
      </c>
      <c r="E156" s="14">
        <f>data!AG76</f>
        <v>922.20999999999992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999.22899530385712</v>
      </c>
      <c r="D158" s="14">
        <f>data!AF78</f>
        <v>0</v>
      </c>
      <c r="E158" s="14">
        <f>data!AG78</f>
        <v>383.47855670377442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4.34</v>
      </c>
      <c r="F160" s="26">
        <f>data!AH80</f>
        <v>0</v>
      </c>
      <c r="G160" s="26">
        <f>data!AI80</f>
        <v>0</v>
      </c>
      <c r="H160" s="26">
        <f>data!AJ80</f>
        <v>0.01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PROVIDENCE ST JOSEPH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PROVIDENCE ST JOSEPH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10285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8.5599999999999987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310579.86000000004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26486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203410.69000000003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2919.2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18387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2105.2700000000004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-15836.89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548051.13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48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5072.59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5072.59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1599.5400000000002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PROVIDENCE ST JOSEPH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34194.020000000004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0.49</v>
      </c>
      <c r="E234" s="26">
        <f>data!BB60</f>
        <v>0.76</v>
      </c>
      <c r="F234" s="26">
        <f>data!BC60</f>
        <v>0</v>
      </c>
      <c r="G234" s="26">
        <f>data!BD60</f>
        <v>0</v>
      </c>
      <c r="H234" s="26">
        <f>data!BE60</f>
        <v>3.3</v>
      </c>
      <c r="I234" s="26">
        <f>data!BF60</f>
        <v>6.83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15293.57</v>
      </c>
      <c r="E235" s="14">
        <f>data!BB61</f>
        <v>53735.540000000008</v>
      </c>
      <c r="F235" s="14">
        <f>data!BC61</f>
        <v>0</v>
      </c>
      <c r="G235" s="14">
        <f>data!BD61</f>
        <v>0</v>
      </c>
      <c r="H235" s="14">
        <f>data!BE61</f>
        <v>206526.47</v>
      </c>
      <c r="I235" s="14">
        <f>data!BF61</f>
        <v>216857.10000000003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1304</v>
      </c>
      <c r="E236" s="14">
        <f>data!BB62</f>
        <v>4583</v>
      </c>
      <c r="F236" s="14">
        <f>data!BC62</f>
        <v>0</v>
      </c>
      <c r="G236" s="14">
        <f>data!BD62</f>
        <v>0</v>
      </c>
      <c r="H236" s="14">
        <f>data!BE62</f>
        <v>17612</v>
      </c>
      <c r="I236" s="14">
        <f>data!BF62</f>
        <v>18493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321.99</v>
      </c>
      <c r="E238" s="14">
        <f>data!BB64</f>
        <v>2181.81</v>
      </c>
      <c r="F238" s="14">
        <f>data!BC64</f>
        <v>0</v>
      </c>
      <c r="G238" s="14">
        <f>data!BD64</f>
        <v>390.32000000000005</v>
      </c>
      <c r="H238" s="14">
        <f>data!BE64</f>
        <v>33671.109999999993</v>
      </c>
      <c r="I238" s="14">
        <f>data!BF64</f>
        <v>25430.229999999996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200464.5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66937.73</v>
      </c>
      <c r="E240" s="14">
        <f>data!BB66</f>
        <v>27206.7</v>
      </c>
      <c r="F240" s="14">
        <f>data!BC66</f>
        <v>0</v>
      </c>
      <c r="G240" s="14">
        <f>data!BD66</f>
        <v>2937.5600000000004</v>
      </c>
      <c r="H240" s="14">
        <f>data!BE66</f>
        <v>85746.67</v>
      </c>
      <c r="I240" s="14">
        <f>data!BF66</f>
        <v>5755.41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37615</v>
      </c>
      <c r="I241" s="14">
        <f>data!BF67</f>
        <v>4159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125.03999999999999</v>
      </c>
      <c r="I243" s="14">
        <f>data!BF69</f>
        <v>878.28000000000009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-121.57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83857.289999999994</v>
      </c>
      <c r="E245" s="14">
        <f>data!BB71</f>
        <v>87585.48</v>
      </c>
      <c r="F245" s="14">
        <f>data!BC71</f>
        <v>0</v>
      </c>
      <c r="G245" s="14">
        <f>data!BD71</f>
        <v>3327.8800000000006</v>
      </c>
      <c r="H245" s="14">
        <f>data!BE71</f>
        <v>581760.79</v>
      </c>
      <c r="I245" s="14">
        <f>data!BF71</f>
        <v>271573.02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3272.2200000000003</v>
      </c>
      <c r="I252" s="85">
        <f>data!BF76</f>
        <v>361.8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PROVIDENCE ST JOSEPH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550</v>
      </c>
      <c r="D271" s="14">
        <f>data!BH65</f>
        <v>110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13320.869999999999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443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6360.4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13870.869999999999</v>
      </c>
      <c r="D277" s="14">
        <f>data!BH71</f>
        <v>6470.4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443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38.549999999999997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16.030078139393961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PROVIDENCE ST JOSEPH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1.6800000000000002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1.1700000000000002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148938.62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72887.929999999993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12701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6216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-252.60000000000036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2625.4800000000005</v>
      </c>
      <c r="D302" s="14">
        <f>data!BO64</f>
        <v>2965.05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429.96000000000004</v>
      </c>
      <c r="I302" s="14">
        <f>data!BT64</f>
        <v>2244.19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13179.250000000002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109.51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27237.159999999996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28659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2542</v>
      </c>
      <c r="I305" s="14">
        <f>data!BT67</f>
        <v>10897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17614.820000000003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2912.41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-9003.84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241698.89</v>
      </c>
      <c r="D309" s="14">
        <f>data!BO71</f>
        <v>2965.05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2971.96</v>
      </c>
      <c r="I309" s="14">
        <f>data!BT71</f>
        <v>95267.04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2493.08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221.17</v>
      </c>
      <c r="I316" s="85">
        <f>data!BT76</f>
        <v>947.93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91.968155177425743</v>
      </c>
      <c r="I318" s="85">
        <f>data!BT78</f>
        <v>394.17359197602377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PROVIDENCE ST JOSEPH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2.67</v>
      </c>
      <c r="H330" s="26">
        <f>data!BZ60</f>
        <v>0</v>
      </c>
      <c r="I330" s="26">
        <f>data!CA60</f>
        <v>0.25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284475.65999999992</v>
      </c>
      <c r="H331" s="86">
        <f>data!BZ61</f>
        <v>0</v>
      </c>
      <c r="I331" s="86">
        <f>data!CA61</f>
        <v>27708.78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24260</v>
      </c>
      <c r="H332" s="86">
        <f>data!BZ62</f>
        <v>0</v>
      </c>
      <c r="I332" s="86">
        <f>data!CA62</f>
        <v>2363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467.17</v>
      </c>
      <c r="H334" s="86">
        <f>data!BZ64</f>
        <v>0</v>
      </c>
      <c r="I334" s="86">
        <f>data!CA64</f>
        <v>3558.96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398.75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265892.23000000004</v>
      </c>
      <c r="H336" s="86">
        <f>data!BZ66</f>
        <v>0</v>
      </c>
      <c r="I336" s="86">
        <f>data!CA66</f>
        <v>84.08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4699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3625.37</v>
      </c>
      <c r="H339" s="86">
        <f>data!BZ69</f>
        <v>0</v>
      </c>
      <c r="I339" s="86">
        <f>data!CA69</f>
        <v>5062.84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-32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4699</v>
      </c>
      <c r="E341" s="14">
        <f>data!BW71</f>
        <v>0</v>
      </c>
      <c r="F341" s="14">
        <f>data!BX71</f>
        <v>0</v>
      </c>
      <c r="G341" s="14">
        <f>data!BY71</f>
        <v>579087.17999999993</v>
      </c>
      <c r="H341" s="14">
        <f>data!BZ71</f>
        <v>0</v>
      </c>
      <c r="I341" s="14">
        <f>data!CA71</f>
        <v>38777.660000000003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408.82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169.99783514778312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PROVIDENCE ST JOSEPH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135.98999999999998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10129107.209999997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863804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620328.78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1349847.67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215412.01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1553894.6999999997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393068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139611.90000000002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7706760.2189256214</v>
      </c>
      <c r="E371" s="86">
        <f>data!CD69</f>
        <v>340577.08999999997</v>
      </c>
      <c r="F371" s="219"/>
      <c r="G371" s="219"/>
      <c r="H371" s="219"/>
      <c r="I371" s="86">
        <f>data!CE69</f>
        <v>8173333.6789256213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-2763.48</v>
      </c>
      <c r="E372" s="229">
        <f>data!CD70</f>
        <v>0</v>
      </c>
      <c r="F372" s="220"/>
      <c r="G372" s="220"/>
      <c r="H372" s="220"/>
      <c r="I372" s="14">
        <f>-data!CE70</f>
        <v>-78675.789999999994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7703996.7389256209</v>
      </c>
      <c r="E373" s="86">
        <f>data!CD71</f>
        <v>340577.08999999997</v>
      </c>
      <c r="F373" s="219"/>
      <c r="G373" s="219"/>
      <c r="H373" s="219"/>
      <c r="I373" s="14">
        <f>data!CE71</f>
        <v>23359732.158925619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12237622.180000002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30036580.899999995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42274203.080000006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34194.020000000004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10285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11005.815033593595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164224.18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22.87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0" transitionEvaluation="1" transitionEntry="1" codeName="Sheet10">
    <pageSetUpPr autoPageBreaks="0" fitToPage="1"/>
  </sheetPr>
  <dimension ref="A1:CF817"/>
  <sheetViews>
    <sheetView showGridLines="0" topLeftCell="A40" zoomScale="75" workbookViewId="0">
      <selection activeCell="C73" sqref="C73:AV74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867110.96999999986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137921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164505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22339</v>
      </c>
      <c r="Q48" s="195">
        <f>ROUND(((B48/CE61)*Q61),0)</f>
        <v>0</v>
      </c>
      <c r="R48" s="195">
        <f>ROUND(((B48/CE61)*R61),0)</f>
        <v>37491</v>
      </c>
      <c r="S48" s="195">
        <f>ROUND(((B48/CE61)*S61),0)</f>
        <v>27</v>
      </c>
      <c r="T48" s="195">
        <f>ROUND(((B48/CE61)*T61),0)</f>
        <v>3060</v>
      </c>
      <c r="U48" s="195">
        <f>ROUND(((B48/CE61)*U61),0)</f>
        <v>46629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46389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46007</v>
      </c>
      <c r="AC48" s="195">
        <f>ROUND(((B48/CE61)*AC61),0)</f>
        <v>30875</v>
      </c>
      <c r="AD48" s="195">
        <f>ROUND(((B48/CE61)*AD61),0)</f>
        <v>0</v>
      </c>
      <c r="AE48" s="195">
        <f>ROUND(((B48/CE61)*AE61),0)</f>
        <v>93333</v>
      </c>
      <c r="AF48" s="195">
        <f>ROUND(((B48/CE61)*AF61),0)</f>
        <v>0</v>
      </c>
      <c r="AG48" s="195">
        <f>ROUND(((B48/CE61)*AG61),0)</f>
        <v>113911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23376</v>
      </c>
      <c r="AZ48" s="195">
        <f>ROUND(((B48/CE61)*AZ61),0)</f>
        <v>0</v>
      </c>
      <c r="BA48" s="195">
        <f>ROUND(((B48/CE61)*BA61),0)</f>
        <v>2200</v>
      </c>
      <c r="BB48" s="195">
        <f>ROUND(((B48/CE61)*BB61),0)</f>
        <v>4405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18171</v>
      </c>
      <c r="BF48" s="195">
        <f>ROUND(((B48/CE61)*BF61),0)</f>
        <v>17185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19475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8559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27400</v>
      </c>
      <c r="BZ48" s="195">
        <f>ROUND(((B48/CE61)*BZ61),0)</f>
        <v>0</v>
      </c>
      <c r="CA48" s="195">
        <f>ROUND(((B48/CE61)*CA61),0)</f>
        <v>3853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867111</v>
      </c>
    </row>
    <row r="49" spans="1:84" ht="12.6" customHeight="1" x14ac:dyDescent="0.25">
      <c r="A49" s="175" t="s">
        <v>206</v>
      </c>
      <c r="B49" s="195">
        <f>B47+B48</f>
        <v>867110.96999999986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423120.88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56765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116090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30719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21705</v>
      </c>
      <c r="T52" s="195">
        <f>ROUND((B52/(CE76+CF76)*T76),0)</f>
        <v>0</v>
      </c>
      <c r="U52" s="195">
        <f>ROUND((B52/(CE76+CF76)*U76),0)</f>
        <v>10540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26160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3015</v>
      </c>
      <c r="AC52" s="195">
        <f>ROUND((B52/(CE76+CF76)*AC76),0)</f>
        <v>1366</v>
      </c>
      <c r="AD52" s="195">
        <f>ROUND((B52/(CE76+CF76)*AD76),0)</f>
        <v>0</v>
      </c>
      <c r="AE52" s="195">
        <f>ROUND((B52/(CE76+CF76)*AE76),0)</f>
        <v>29735</v>
      </c>
      <c r="AF52" s="195">
        <f>ROUND((B52/(CE76+CF76)*AF76),0)</f>
        <v>0</v>
      </c>
      <c r="AG52" s="195">
        <f>ROUND((B52/(CE76+CF76)*AG76),0)</f>
        <v>11412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19793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40491</v>
      </c>
      <c r="BF52" s="195">
        <f>ROUND((B52/(CE76+CF76)*BF76),0)</f>
        <v>4477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477</v>
      </c>
      <c r="BM52" s="195">
        <f>ROUND((B52/(CE76+CF76)*BM76),0)</f>
        <v>0</v>
      </c>
      <c r="BN52" s="195">
        <f>ROUND((B52/(CE76+CF76)*BN76),0)</f>
        <v>30850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2737</v>
      </c>
      <c r="BT52" s="195">
        <f>ROUND((B52/(CE76+CF76)*BT76),0)</f>
        <v>11730</v>
      </c>
      <c r="BU52" s="195">
        <f>ROUND((B52/(CE76+CF76)*BU76),0)</f>
        <v>0</v>
      </c>
      <c r="BV52" s="195">
        <f>ROUND((B52/(CE76+CF76)*BV76),0)</f>
        <v>5059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423121</v>
      </c>
    </row>
    <row r="53" spans="1:84" ht="12.6" customHeight="1" x14ac:dyDescent="0.25">
      <c r="A53" s="175" t="s">
        <v>206</v>
      </c>
      <c r="B53" s="195">
        <f>B51+B52</f>
        <v>423120.88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3320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11014</v>
      </c>
      <c r="AZ59" s="185">
        <v>0</v>
      </c>
      <c r="BA59" s="248"/>
      <c r="BB59" s="248"/>
      <c r="BC59" s="248"/>
      <c r="BD59" s="248"/>
      <c r="BE59" s="185">
        <v>34194.020000000004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0</v>
      </c>
      <c r="D60" s="187">
        <v>0</v>
      </c>
      <c r="E60" s="187">
        <v>21.06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34.79</v>
      </c>
      <c r="L60" s="187">
        <v>0</v>
      </c>
      <c r="M60" s="187">
        <v>0</v>
      </c>
      <c r="N60" s="187">
        <v>0</v>
      </c>
      <c r="O60" s="187">
        <v>0</v>
      </c>
      <c r="P60" s="221">
        <v>3.06</v>
      </c>
      <c r="Q60" s="221">
        <v>0</v>
      </c>
      <c r="R60" s="221">
        <v>2.02</v>
      </c>
      <c r="S60" s="221">
        <v>0.01</v>
      </c>
      <c r="T60" s="221">
        <v>0.4</v>
      </c>
      <c r="U60" s="221">
        <v>7.6499999999999995</v>
      </c>
      <c r="V60" s="221">
        <v>0</v>
      </c>
      <c r="W60" s="221">
        <v>0</v>
      </c>
      <c r="X60" s="221">
        <v>0</v>
      </c>
      <c r="Y60" s="221">
        <v>6.11</v>
      </c>
      <c r="Z60" s="221">
        <v>0</v>
      </c>
      <c r="AA60" s="221">
        <v>0</v>
      </c>
      <c r="AB60" s="221">
        <v>4.9700000000000006</v>
      </c>
      <c r="AC60" s="221">
        <v>5.48</v>
      </c>
      <c r="AD60" s="221">
        <v>0</v>
      </c>
      <c r="AE60" s="221">
        <v>11.48</v>
      </c>
      <c r="AF60" s="221">
        <v>0</v>
      </c>
      <c r="AG60" s="221">
        <v>13.51</v>
      </c>
      <c r="AH60" s="221">
        <v>0</v>
      </c>
      <c r="AI60" s="221">
        <v>0</v>
      </c>
      <c r="AJ60" s="221">
        <v>0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8</v>
      </c>
      <c r="AZ60" s="221">
        <v>0</v>
      </c>
      <c r="BA60" s="221">
        <v>0.8</v>
      </c>
      <c r="BB60" s="221">
        <v>0.7</v>
      </c>
      <c r="BC60" s="221">
        <v>0</v>
      </c>
      <c r="BD60" s="221">
        <v>0</v>
      </c>
      <c r="BE60" s="221">
        <v>3.3800000000000003</v>
      </c>
      <c r="BF60" s="221">
        <v>6.4099999999999993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2.0700000000000003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1.46</v>
      </c>
      <c r="BU60" s="221">
        <v>0</v>
      </c>
      <c r="BV60" s="221">
        <v>0</v>
      </c>
      <c r="BW60" s="221">
        <v>0</v>
      </c>
      <c r="BX60" s="221">
        <v>0</v>
      </c>
      <c r="BY60" s="221">
        <v>3.01</v>
      </c>
      <c r="BZ60" s="221">
        <v>0</v>
      </c>
      <c r="CA60" s="221">
        <v>0.37</v>
      </c>
      <c r="CB60" s="221">
        <v>0</v>
      </c>
      <c r="CC60" s="221">
        <v>0</v>
      </c>
      <c r="CD60" s="249" t="s">
        <v>221</v>
      </c>
      <c r="CE60" s="251">
        <f t="shared" ref="CE60:CE70" si="0">SUM(C60:CD60)</f>
        <v>136.74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1552260.6300000001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1851445.65</v>
      </c>
      <c r="L61" s="185">
        <v>0</v>
      </c>
      <c r="M61" s="184">
        <v>0</v>
      </c>
      <c r="N61" s="184">
        <v>0</v>
      </c>
      <c r="O61" s="184">
        <v>0</v>
      </c>
      <c r="P61" s="185">
        <v>251416.38999999998</v>
      </c>
      <c r="Q61" s="185">
        <v>0</v>
      </c>
      <c r="R61" s="185">
        <v>421949.36000000004</v>
      </c>
      <c r="S61" s="185">
        <v>300.76</v>
      </c>
      <c r="T61" s="185">
        <v>34438.719999999994</v>
      </c>
      <c r="U61" s="185">
        <v>524793.45000000007</v>
      </c>
      <c r="V61" s="185">
        <v>0</v>
      </c>
      <c r="W61" s="185">
        <v>0</v>
      </c>
      <c r="X61" s="185">
        <v>0</v>
      </c>
      <c r="Y61" s="185">
        <v>522096.78</v>
      </c>
      <c r="Z61" s="185">
        <v>0</v>
      </c>
      <c r="AA61" s="185">
        <v>0</v>
      </c>
      <c r="AB61" s="185">
        <v>517793.96</v>
      </c>
      <c r="AC61" s="185">
        <v>347485.38</v>
      </c>
      <c r="AD61" s="185">
        <v>0</v>
      </c>
      <c r="AE61" s="185">
        <v>1050432.81</v>
      </c>
      <c r="AF61" s="185">
        <v>0</v>
      </c>
      <c r="AG61" s="185">
        <v>1282034.3699999999</v>
      </c>
      <c r="AH61" s="185">
        <v>0</v>
      </c>
      <c r="AI61" s="185">
        <v>0</v>
      </c>
      <c r="AJ61" s="185">
        <v>0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263088.68</v>
      </c>
      <c r="AZ61" s="185">
        <v>0</v>
      </c>
      <c r="BA61" s="185">
        <v>24760.100000000006</v>
      </c>
      <c r="BB61" s="185">
        <v>49580.479999999996</v>
      </c>
      <c r="BC61" s="185">
        <v>0</v>
      </c>
      <c r="BD61" s="185">
        <v>0</v>
      </c>
      <c r="BE61" s="185">
        <v>204505.66999999998</v>
      </c>
      <c r="BF61" s="185">
        <v>193411.15000000002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219182.66999999998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96327.23000000001</v>
      </c>
      <c r="BU61" s="185">
        <v>0</v>
      </c>
      <c r="BV61" s="185">
        <v>0</v>
      </c>
      <c r="BW61" s="185">
        <v>0</v>
      </c>
      <c r="BX61" s="185">
        <v>0</v>
      </c>
      <c r="BY61" s="185">
        <v>308380.18000000005</v>
      </c>
      <c r="BZ61" s="185">
        <v>0</v>
      </c>
      <c r="CA61" s="185">
        <v>43366.610000000008</v>
      </c>
      <c r="CB61" s="185">
        <v>0</v>
      </c>
      <c r="CC61" s="185">
        <v>0</v>
      </c>
      <c r="CD61" s="249" t="s">
        <v>221</v>
      </c>
      <c r="CE61" s="195">
        <f t="shared" si="0"/>
        <v>9759051.0300000012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137921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164505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22339</v>
      </c>
      <c r="Q62" s="195">
        <f t="shared" si="1"/>
        <v>0</v>
      </c>
      <c r="R62" s="195">
        <f t="shared" si="1"/>
        <v>37491</v>
      </c>
      <c r="S62" s="195">
        <f t="shared" si="1"/>
        <v>27</v>
      </c>
      <c r="T62" s="195">
        <f t="shared" si="1"/>
        <v>3060</v>
      </c>
      <c r="U62" s="195">
        <f t="shared" si="1"/>
        <v>46629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46389</v>
      </c>
      <c r="Z62" s="195">
        <f t="shared" si="1"/>
        <v>0</v>
      </c>
      <c r="AA62" s="195">
        <f t="shared" si="1"/>
        <v>0</v>
      </c>
      <c r="AB62" s="195">
        <f t="shared" si="1"/>
        <v>46007</v>
      </c>
      <c r="AC62" s="195">
        <f t="shared" si="1"/>
        <v>30875</v>
      </c>
      <c r="AD62" s="195">
        <f t="shared" si="1"/>
        <v>0</v>
      </c>
      <c r="AE62" s="195">
        <f t="shared" si="1"/>
        <v>93333</v>
      </c>
      <c r="AF62" s="195">
        <f t="shared" si="1"/>
        <v>0</v>
      </c>
      <c r="AG62" s="195">
        <f t="shared" si="1"/>
        <v>113911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23376</v>
      </c>
      <c r="AZ62" s="195">
        <f>ROUND(AZ47+AZ48,0)</f>
        <v>0</v>
      </c>
      <c r="BA62" s="195">
        <f>ROUND(BA47+BA48,0)</f>
        <v>2200</v>
      </c>
      <c r="BB62" s="195">
        <f t="shared" si="1"/>
        <v>4405</v>
      </c>
      <c r="BC62" s="195">
        <f t="shared" si="1"/>
        <v>0</v>
      </c>
      <c r="BD62" s="195">
        <f t="shared" si="1"/>
        <v>0</v>
      </c>
      <c r="BE62" s="195">
        <f t="shared" si="1"/>
        <v>18171</v>
      </c>
      <c r="BF62" s="195">
        <f t="shared" si="1"/>
        <v>17185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19475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8559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27400</v>
      </c>
      <c r="BZ62" s="195">
        <f t="shared" si="2"/>
        <v>0</v>
      </c>
      <c r="CA62" s="195">
        <f t="shared" si="2"/>
        <v>3853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867111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555.6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523187.86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65752.600000000006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589496.05999999994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5">
        <v>96595.140000000014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167352.54999999999</v>
      </c>
      <c r="L64" s="185">
        <v>0</v>
      </c>
      <c r="M64" s="184">
        <v>0</v>
      </c>
      <c r="N64" s="184">
        <v>0</v>
      </c>
      <c r="O64" s="184">
        <v>0</v>
      </c>
      <c r="P64" s="185">
        <v>156250.89000000001</v>
      </c>
      <c r="Q64" s="185">
        <v>0</v>
      </c>
      <c r="R64" s="185">
        <v>21021.14</v>
      </c>
      <c r="S64" s="185">
        <v>-71783.709999999992</v>
      </c>
      <c r="T64" s="185">
        <v>0</v>
      </c>
      <c r="U64" s="185">
        <v>235569.99000000002</v>
      </c>
      <c r="V64" s="185">
        <v>0</v>
      </c>
      <c r="W64" s="185">
        <v>0</v>
      </c>
      <c r="X64" s="185">
        <v>0</v>
      </c>
      <c r="Y64" s="185">
        <v>26407.49</v>
      </c>
      <c r="Z64" s="185">
        <v>0</v>
      </c>
      <c r="AA64" s="185">
        <v>0</v>
      </c>
      <c r="AB64" s="185">
        <v>432756.4200000001</v>
      </c>
      <c r="AC64" s="185">
        <v>41515.990000000005</v>
      </c>
      <c r="AD64" s="185">
        <v>0</v>
      </c>
      <c r="AE64" s="185">
        <v>19483.54</v>
      </c>
      <c r="AF64" s="185">
        <v>0</v>
      </c>
      <c r="AG64" s="185">
        <v>73482.52</v>
      </c>
      <c r="AH64" s="18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216831.72999999998</v>
      </c>
      <c r="AZ64" s="185">
        <v>0</v>
      </c>
      <c r="BA64" s="185">
        <v>1065.8699999999999</v>
      </c>
      <c r="BB64" s="185">
        <v>-3140.0499999999997</v>
      </c>
      <c r="BC64" s="185">
        <v>0</v>
      </c>
      <c r="BD64" s="185">
        <v>1277.54</v>
      </c>
      <c r="BE64" s="185">
        <v>41706.800000000003</v>
      </c>
      <c r="BF64" s="185">
        <v>19692.419999999998</v>
      </c>
      <c r="BG64" s="185">
        <v>0</v>
      </c>
      <c r="BH64" s="185">
        <v>4.28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1392.4999999999998</v>
      </c>
      <c r="BO64" s="185">
        <v>1769.3</v>
      </c>
      <c r="BP64" s="185">
        <v>0</v>
      </c>
      <c r="BQ64" s="185">
        <v>0</v>
      </c>
      <c r="BR64" s="185">
        <v>0</v>
      </c>
      <c r="BS64" s="185">
        <v>0</v>
      </c>
      <c r="BT64" s="185">
        <v>-18.95</v>
      </c>
      <c r="BU64" s="185">
        <v>0</v>
      </c>
      <c r="BV64" s="185">
        <v>0</v>
      </c>
      <c r="BW64" s="185">
        <v>58.59</v>
      </c>
      <c r="BX64" s="185">
        <v>0</v>
      </c>
      <c r="BY64" s="185">
        <v>1536.2</v>
      </c>
      <c r="BZ64" s="185">
        <v>0</v>
      </c>
      <c r="CA64" s="185">
        <v>3501.4399999999996</v>
      </c>
      <c r="CB64" s="185">
        <v>0</v>
      </c>
      <c r="CC64" s="185">
        <v>0</v>
      </c>
      <c r="CD64" s="249" t="s">
        <v>221</v>
      </c>
      <c r="CE64" s="195">
        <f t="shared" si="0"/>
        <v>1484329.6300000004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600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211669.33000000002</v>
      </c>
      <c r="BF65" s="185">
        <v>0</v>
      </c>
      <c r="BG65" s="185">
        <v>619.33000000000004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11638.840000000002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667.21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314.22000000000003</v>
      </c>
      <c r="CB65" s="185">
        <v>0</v>
      </c>
      <c r="CC65" s="185">
        <v>0</v>
      </c>
      <c r="CD65" s="249" t="s">
        <v>221</v>
      </c>
      <c r="CE65" s="195">
        <f t="shared" si="0"/>
        <v>225508.93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30439.629999999997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21762.28</v>
      </c>
      <c r="L66" s="185">
        <v>0</v>
      </c>
      <c r="M66" s="184">
        <v>0</v>
      </c>
      <c r="N66" s="184">
        <v>0</v>
      </c>
      <c r="O66" s="185">
        <v>0</v>
      </c>
      <c r="P66" s="185">
        <v>38980.11</v>
      </c>
      <c r="Q66" s="185">
        <v>0</v>
      </c>
      <c r="R66" s="185">
        <v>0</v>
      </c>
      <c r="S66" s="184">
        <v>17013.560000000001</v>
      </c>
      <c r="T66" s="184">
        <v>0</v>
      </c>
      <c r="U66" s="185">
        <v>197756.19</v>
      </c>
      <c r="V66" s="185">
        <v>0</v>
      </c>
      <c r="W66" s="185">
        <v>0</v>
      </c>
      <c r="X66" s="185">
        <v>0</v>
      </c>
      <c r="Y66" s="185">
        <v>437171.63999999996</v>
      </c>
      <c r="Z66" s="185">
        <v>0</v>
      </c>
      <c r="AA66" s="185">
        <v>0</v>
      </c>
      <c r="AB66" s="185">
        <v>44332.18</v>
      </c>
      <c r="AC66" s="185">
        <v>1976.25</v>
      </c>
      <c r="AD66" s="185">
        <v>0</v>
      </c>
      <c r="AE66" s="185">
        <v>3924.6800000000007</v>
      </c>
      <c r="AF66" s="185">
        <v>0</v>
      </c>
      <c r="AG66" s="185">
        <v>193313.37999999998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1651.72</v>
      </c>
      <c r="AZ66" s="185">
        <v>0</v>
      </c>
      <c r="BA66" s="185">
        <v>74086.34</v>
      </c>
      <c r="BB66" s="185">
        <v>21666.04</v>
      </c>
      <c r="BC66" s="185">
        <v>0</v>
      </c>
      <c r="BD66" s="185">
        <v>2535.4</v>
      </c>
      <c r="BE66" s="185">
        <v>102086.86</v>
      </c>
      <c r="BF66" s="185">
        <v>4591.5300000000007</v>
      </c>
      <c r="BG66" s="185">
        <v>19501.63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33412.159999999996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0</v>
      </c>
      <c r="BY66" s="185">
        <v>260386.83999999997</v>
      </c>
      <c r="BZ66" s="185">
        <v>0</v>
      </c>
      <c r="CA66" s="185">
        <v>0</v>
      </c>
      <c r="CB66" s="185">
        <v>0</v>
      </c>
      <c r="CC66" s="185">
        <v>1371.12</v>
      </c>
      <c r="CD66" s="249" t="s">
        <v>221</v>
      </c>
      <c r="CE66" s="195">
        <f t="shared" si="0"/>
        <v>1507959.54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56765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116090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30719</v>
      </c>
      <c r="Q67" s="195">
        <f t="shared" si="3"/>
        <v>0</v>
      </c>
      <c r="R67" s="195">
        <f t="shared" si="3"/>
        <v>0</v>
      </c>
      <c r="S67" s="195">
        <f t="shared" si="3"/>
        <v>21705</v>
      </c>
      <c r="T67" s="195">
        <f t="shared" si="3"/>
        <v>0</v>
      </c>
      <c r="U67" s="195">
        <f t="shared" si="3"/>
        <v>10540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26160</v>
      </c>
      <c r="Z67" s="195">
        <f t="shared" si="3"/>
        <v>0</v>
      </c>
      <c r="AA67" s="195">
        <f t="shared" si="3"/>
        <v>0</v>
      </c>
      <c r="AB67" s="195">
        <f t="shared" si="3"/>
        <v>3015</v>
      </c>
      <c r="AC67" s="195">
        <f t="shared" si="3"/>
        <v>1366</v>
      </c>
      <c r="AD67" s="195">
        <f t="shared" si="3"/>
        <v>0</v>
      </c>
      <c r="AE67" s="195">
        <f t="shared" si="3"/>
        <v>29735</v>
      </c>
      <c r="AF67" s="195">
        <f t="shared" si="3"/>
        <v>0</v>
      </c>
      <c r="AG67" s="195">
        <f t="shared" si="3"/>
        <v>11412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19793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40491</v>
      </c>
      <c r="BF67" s="195">
        <f t="shared" si="3"/>
        <v>4477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477</v>
      </c>
      <c r="BM67" s="195">
        <f t="shared" si="3"/>
        <v>0</v>
      </c>
      <c r="BN67" s="195">
        <f t="shared" si="3"/>
        <v>30850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2737</v>
      </c>
      <c r="BT67" s="195">
        <f t="shared" si="4"/>
        <v>11730</v>
      </c>
      <c r="BU67" s="195">
        <f t="shared" si="4"/>
        <v>0</v>
      </c>
      <c r="BV67" s="195">
        <f t="shared" si="4"/>
        <v>5059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423121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-22544.180000000004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659.39</v>
      </c>
      <c r="T68" s="185">
        <v>0</v>
      </c>
      <c r="U68" s="185">
        <v>39906.770000000004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50706.47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400.3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69128.75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5">
        <v>3861.6600000000003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9729.8300000000017</v>
      </c>
      <c r="L69" s="185">
        <v>0</v>
      </c>
      <c r="M69" s="184">
        <v>0</v>
      </c>
      <c r="N69" s="184">
        <v>0</v>
      </c>
      <c r="O69" s="184">
        <v>0</v>
      </c>
      <c r="P69" s="185">
        <v>1843.04</v>
      </c>
      <c r="Q69" s="185">
        <v>0</v>
      </c>
      <c r="R69" s="224">
        <v>3177.45</v>
      </c>
      <c r="S69" s="185">
        <v>1625.03</v>
      </c>
      <c r="T69" s="184">
        <v>0</v>
      </c>
      <c r="U69" s="185">
        <v>16559.96</v>
      </c>
      <c r="V69" s="185">
        <v>0</v>
      </c>
      <c r="W69" s="184">
        <v>0</v>
      </c>
      <c r="X69" s="185">
        <v>0</v>
      </c>
      <c r="Y69" s="185">
        <v>153.98999999999998</v>
      </c>
      <c r="Z69" s="185">
        <v>0</v>
      </c>
      <c r="AA69" s="185">
        <v>0</v>
      </c>
      <c r="AB69" s="185">
        <v>3440.89</v>
      </c>
      <c r="AC69" s="185">
        <v>2300.5500000000002</v>
      </c>
      <c r="AD69" s="185">
        <v>0</v>
      </c>
      <c r="AE69" s="185">
        <v>4678.74</v>
      </c>
      <c r="AF69" s="185">
        <v>0</v>
      </c>
      <c r="AG69" s="185">
        <v>16844.900000000001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2086.61</v>
      </c>
      <c r="AZ69" s="185">
        <v>0</v>
      </c>
      <c r="BA69" s="185">
        <v>0</v>
      </c>
      <c r="BB69" s="185">
        <v>180.72</v>
      </c>
      <c r="BC69" s="185">
        <v>0</v>
      </c>
      <c r="BD69" s="185">
        <v>0</v>
      </c>
      <c r="BE69" s="185">
        <v>1685.8799999999997</v>
      </c>
      <c r="BF69" s="185">
        <v>61.550000000000004</v>
      </c>
      <c r="BG69" s="185">
        <v>0</v>
      </c>
      <c r="BH69" s="224">
        <v>2126.4299999999998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54680.01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3183.51</v>
      </c>
      <c r="BU69" s="185">
        <v>0</v>
      </c>
      <c r="BV69" s="185">
        <v>0</v>
      </c>
      <c r="BW69" s="185">
        <v>0</v>
      </c>
      <c r="BX69" s="185">
        <v>0</v>
      </c>
      <c r="BY69" s="185">
        <v>6561.47</v>
      </c>
      <c r="BZ69" s="185">
        <v>0</v>
      </c>
      <c r="CA69" s="185">
        <v>927.75999999999988</v>
      </c>
      <c r="CB69" s="185">
        <v>0</v>
      </c>
      <c r="CC69" s="185">
        <v>7044347.5871530324</v>
      </c>
      <c r="CD69" s="188">
        <v>412746.94000000006</v>
      </c>
      <c r="CE69" s="195">
        <f t="shared" si="0"/>
        <v>7592804.5071530333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28674.190000000002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225.12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11380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16223.38</v>
      </c>
      <c r="AZ70" s="185">
        <v>0</v>
      </c>
      <c r="BA70" s="185">
        <v>0</v>
      </c>
      <c r="BB70" s="185">
        <v>20</v>
      </c>
      <c r="BC70" s="185">
        <v>0</v>
      </c>
      <c r="BD70" s="185">
        <v>2824.6399999999994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8686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489.41</v>
      </c>
      <c r="CD70" s="188"/>
      <c r="CE70" s="195">
        <f t="shared" si="0"/>
        <v>68522.739999999991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1877843.0599999998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2280222.5399999996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502148.43</v>
      </c>
      <c r="Q71" s="195">
        <f t="shared" si="5"/>
        <v>0</v>
      </c>
      <c r="R71" s="195">
        <f t="shared" si="5"/>
        <v>483638.95000000007</v>
      </c>
      <c r="S71" s="195">
        <f t="shared" si="5"/>
        <v>-30452.97</v>
      </c>
      <c r="T71" s="195">
        <f t="shared" si="5"/>
        <v>37498.719999999994</v>
      </c>
      <c r="U71" s="195">
        <f t="shared" si="5"/>
        <v>1071755.3600000001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1058153.7799999998</v>
      </c>
      <c r="Z71" s="195">
        <f t="shared" si="5"/>
        <v>0</v>
      </c>
      <c r="AA71" s="195">
        <f t="shared" si="5"/>
        <v>0</v>
      </c>
      <c r="AB71" s="195">
        <f t="shared" si="5"/>
        <v>1098051.9200000002</v>
      </c>
      <c r="AC71" s="195">
        <f t="shared" si="5"/>
        <v>425519.17</v>
      </c>
      <c r="AD71" s="195">
        <f t="shared" si="5"/>
        <v>0</v>
      </c>
      <c r="AE71" s="195">
        <f t="shared" si="5"/>
        <v>1201587.77</v>
      </c>
      <c r="AF71" s="195">
        <f t="shared" si="5"/>
        <v>0</v>
      </c>
      <c r="AG71" s="195">
        <f t="shared" si="5"/>
        <v>2202806.0299999998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510604.35999999987</v>
      </c>
      <c r="AZ71" s="195">
        <f t="shared" si="6"/>
        <v>0</v>
      </c>
      <c r="BA71" s="195">
        <f t="shared" si="6"/>
        <v>102112.31</v>
      </c>
      <c r="BB71" s="195">
        <f t="shared" si="6"/>
        <v>72672.19</v>
      </c>
      <c r="BC71" s="195">
        <f t="shared" si="6"/>
        <v>0</v>
      </c>
      <c r="BD71" s="195">
        <f t="shared" si="6"/>
        <v>988.30000000000064</v>
      </c>
      <c r="BE71" s="195">
        <f t="shared" si="6"/>
        <v>620716.84000000008</v>
      </c>
      <c r="BF71" s="195">
        <f t="shared" si="6"/>
        <v>239418.65</v>
      </c>
      <c r="BG71" s="195">
        <f t="shared" si="6"/>
        <v>20120.960000000003</v>
      </c>
      <c r="BH71" s="195">
        <f t="shared" si="6"/>
        <v>2130.71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477</v>
      </c>
      <c r="BM71" s="195">
        <f t="shared" si="6"/>
        <v>0</v>
      </c>
      <c r="BN71" s="195">
        <f t="shared" si="6"/>
        <v>427697.78</v>
      </c>
      <c r="BO71" s="195">
        <f t="shared" si="6"/>
        <v>1769.3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2737</v>
      </c>
      <c r="BT71" s="195">
        <f t="shared" si="7"/>
        <v>120448.00000000001</v>
      </c>
      <c r="BU71" s="195">
        <f t="shared" si="7"/>
        <v>0</v>
      </c>
      <c r="BV71" s="195">
        <f t="shared" si="7"/>
        <v>5059</v>
      </c>
      <c r="BW71" s="195">
        <f t="shared" si="7"/>
        <v>58.59</v>
      </c>
      <c r="BX71" s="195">
        <f t="shared" si="7"/>
        <v>0</v>
      </c>
      <c r="BY71" s="195">
        <f t="shared" si="7"/>
        <v>604264.68999999994</v>
      </c>
      <c r="BZ71" s="195">
        <f t="shared" si="7"/>
        <v>0</v>
      </c>
      <c r="CA71" s="195">
        <f t="shared" si="7"/>
        <v>51963.030000000013</v>
      </c>
      <c r="CB71" s="195">
        <f t="shared" si="7"/>
        <v>0</v>
      </c>
      <c r="CC71" s="195">
        <f t="shared" si="7"/>
        <v>7045229.2971530324</v>
      </c>
      <c r="CD71" s="245">
        <f>CD69-CD70</f>
        <v>412746.94000000006</v>
      </c>
      <c r="CE71" s="195">
        <f>SUM(CE61:CE69)-CE70</f>
        <v>22449987.707153037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5">
        <v>4427834.92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3201800</v>
      </c>
      <c r="L73" s="185">
        <v>0</v>
      </c>
      <c r="M73" s="184">
        <v>0</v>
      </c>
      <c r="N73" s="184">
        <v>0</v>
      </c>
      <c r="O73" s="184">
        <v>0</v>
      </c>
      <c r="P73" s="185">
        <v>22682.920000000002</v>
      </c>
      <c r="Q73" s="185">
        <v>0</v>
      </c>
      <c r="R73" s="185">
        <v>18471.16</v>
      </c>
      <c r="S73" s="185">
        <v>0</v>
      </c>
      <c r="T73" s="185">
        <v>0</v>
      </c>
      <c r="U73" s="185">
        <v>994636.77999999991</v>
      </c>
      <c r="V73" s="185">
        <v>0</v>
      </c>
      <c r="W73" s="185">
        <v>0</v>
      </c>
      <c r="X73" s="185">
        <v>0</v>
      </c>
      <c r="Y73" s="185">
        <v>680626.47</v>
      </c>
      <c r="Z73" s="185">
        <v>0</v>
      </c>
      <c r="AA73" s="185">
        <v>0</v>
      </c>
      <c r="AB73" s="185">
        <v>1874427.4200000004</v>
      </c>
      <c r="AC73" s="185">
        <v>1663185.7099999997</v>
      </c>
      <c r="AD73" s="185">
        <v>0</v>
      </c>
      <c r="AE73" s="185">
        <v>820422.99999999988</v>
      </c>
      <c r="AF73" s="185">
        <v>0</v>
      </c>
      <c r="AG73" s="185">
        <v>217803.06999999998</v>
      </c>
      <c r="AH73" s="185">
        <v>0</v>
      </c>
      <c r="AI73" s="185">
        <v>0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256.83999999999997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13922148.289999999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5">
        <v>541633.6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1880797.4999999998</v>
      </c>
      <c r="Q74" s="185">
        <v>0</v>
      </c>
      <c r="R74" s="185">
        <v>504092.9499999999</v>
      </c>
      <c r="S74" s="185">
        <v>0</v>
      </c>
      <c r="T74" s="185">
        <v>431887.64</v>
      </c>
      <c r="U74" s="185">
        <v>4832034.8999999994</v>
      </c>
      <c r="V74" s="185">
        <v>0</v>
      </c>
      <c r="W74" s="185">
        <v>0</v>
      </c>
      <c r="X74" s="185">
        <v>0</v>
      </c>
      <c r="Y74" s="185">
        <v>10127034.98</v>
      </c>
      <c r="Z74" s="185">
        <v>0</v>
      </c>
      <c r="AA74" s="185">
        <v>0</v>
      </c>
      <c r="AB74" s="185">
        <v>2492851.04</v>
      </c>
      <c r="AC74" s="185">
        <v>851901.62999999989</v>
      </c>
      <c r="AD74" s="185">
        <v>0</v>
      </c>
      <c r="AE74" s="185">
        <v>1715024.3699999999</v>
      </c>
      <c r="AF74" s="185">
        <v>0</v>
      </c>
      <c r="AG74" s="185">
        <v>7592521.9299999997</v>
      </c>
      <c r="AH74" s="185">
        <v>0</v>
      </c>
      <c r="AI74" s="185">
        <v>0</v>
      </c>
      <c r="AJ74" s="185">
        <v>183288.1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11557.799999999997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31164626.440000001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4969468.5199999996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3201800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1903480.4199999997</v>
      </c>
      <c r="Q75" s="195">
        <f t="shared" si="9"/>
        <v>0</v>
      </c>
      <c r="R75" s="195">
        <f t="shared" si="9"/>
        <v>522564.10999999987</v>
      </c>
      <c r="S75" s="195">
        <f t="shared" si="9"/>
        <v>0</v>
      </c>
      <c r="T75" s="195">
        <f t="shared" si="9"/>
        <v>431887.64</v>
      </c>
      <c r="U75" s="195">
        <f t="shared" si="9"/>
        <v>5826671.6799999997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10807661.450000001</v>
      </c>
      <c r="Z75" s="195">
        <f t="shared" si="9"/>
        <v>0</v>
      </c>
      <c r="AA75" s="195">
        <f t="shared" si="9"/>
        <v>0</v>
      </c>
      <c r="AB75" s="195">
        <f t="shared" si="9"/>
        <v>4367278.4600000009</v>
      </c>
      <c r="AC75" s="195">
        <f t="shared" si="9"/>
        <v>2515087.34</v>
      </c>
      <c r="AD75" s="195">
        <f t="shared" si="9"/>
        <v>0</v>
      </c>
      <c r="AE75" s="195">
        <f t="shared" si="9"/>
        <v>2535447.3699999996</v>
      </c>
      <c r="AF75" s="195">
        <f t="shared" si="9"/>
        <v>0</v>
      </c>
      <c r="AG75" s="195">
        <f t="shared" si="9"/>
        <v>7810325</v>
      </c>
      <c r="AH75" s="195">
        <f t="shared" si="9"/>
        <v>0</v>
      </c>
      <c r="AI75" s="195">
        <f t="shared" si="9"/>
        <v>0</v>
      </c>
      <c r="AJ75" s="195">
        <f t="shared" si="9"/>
        <v>183288.1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11814.639999999998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45086774.730000004</v>
      </c>
      <c r="CF75" s="252"/>
    </row>
    <row r="76" spans="1:84" ht="12.6" customHeight="1" x14ac:dyDescent="0.25">
      <c r="A76" s="171" t="s">
        <v>248</v>
      </c>
      <c r="B76" s="175"/>
      <c r="C76" s="184">
        <v>0</v>
      </c>
      <c r="D76" s="184">
        <v>0</v>
      </c>
      <c r="E76" s="185">
        <v>4587.420000000001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9381.6400000000012</v>
      </c>
      <c r="L76" s="185">
        <v>0</v>
      </c>
      <c r="M76" s="185">
        <v>0</v>
      </c>
      <c r="N76" s="185">
        <v>0</v>
      </c>
      <c r="O76" s="185">
        <v>0</v>
      </c>
      <c r="P76" s="185">
        <v>2482.5399999999995</v>
      </c>
      <c r="Q76" s="185">
        <v>0</v>
      </c>
      <c r="R76" s="185">
        <v>0</v>
      </c>
      <c r="S76" s="185">
        <v>1754.0799999999997</v>
      </c>
      <c r="T76" s="185">
        <v>0</v>
      </c>
      <c r="U76" s="185">
        <v>851.81</v>
      </c>
      <c r="V76" s="185">
        <v>0</v>
      </c>
      <c r="W76" s="185">
        <v>0</v>
      </c>
      <c r="X76" s="185">
        <v>0</v>
      </c>
      <c r="Y76" s="185">
        <v>2114.1299999999997</v>
      </c>
      <c r="Z76" s="185">
        <v>0</v>
      </c>
      <c r="AA76" s="185">
        <v>0</v>
      </c>
      <c r="AB76" s="185">
        <v>243.68</v>
      </c>
      <c r="AC76" s="185">
        <v>110.4</v>
      </c>
      <c r="AD76" s="185">
        <v>0</v>
      </c>
      <c r="AE76" s="185">
        <v>2403</v>
      </c>
      <c r="AF76" s="185">
        <v>0</v>
      </c>
      <c r="AG76" s="185">
        <v>922.20999999999992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1599.5400000000002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3272.2200000000003</v>
      </c>
      <c r="BF76" s="185">
        <v>361.8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38.549999999999997</v>
      </c>
      <c r="BM76" s="185">
        <v>0</v>
      </c>
      <c r="BN76" s="185">
        <v>2493.08</v>
      </c>
      <c r="BO76" s="185">
        <v>0</v>
      </c>
      <c r="BP76" s="185">
        <v>0</v>
      </c>
      <c r="BQ76" s="185">
        <v>0</v>
      </c>
      <c r="BR76" s="185">
        <v>0</v>
      </c>
      <c r="BS76" s="185">
        <v>221.17</v>
      </c>
      <c r="BT76" s="185">
        <v>947.93</v>
      </c>
      <c r="BU76" s="185">
        <v>0</v>
      </c>
      <c r="BV76" s="185">
        <v>408.82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9" t="s">
        <v>221</v>
      </c>
      <c r="CE76" s="195">
        <f t="shared" si="8"/>
        <v>34194.020000000004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11014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11014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1791.9758207136804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3664.7335623597346</v>
      </c>
      <c r="L78" s="184">
        <v>0</v>
      </c>
      <c r="M78" s="184">
        <v>0</v>
      </c>
      <c r="N78" s="184">
        <v>0</v>
      </c>
      <c r="O78" s="184">
        <v>0</v>
      </c>
      <c r="P78" s="184">
        <v>969.75024173817485</v>
      </c>
      <c r="Q78" s="184">
        <v>0</v>
      </c>
      <c r="R78" s="184">
        <v>0</v>
      </c>
      <c r="S78" s="184">
        <v>685.19319085617872</v>
      </c>
      <c r="T78" s="184">
        <v>0</v>
      </c>
      <c r="U78" s="184">
        <v>332.7410448230421</v>
      </c>
      <c r="V78" s="184">
        <v>0</v>
      </c>
      <c r="W78" s="184">
        <v>0</v>
      </c>
      <c r="X78" s="184">
        <v>0</v>
      </c>
      <c r="Y78" s="184">
        <v>825.83889023577785</v>
      </c>
      <c r="Z78" s="184">
        <v>0</v>
      </c>
      <c r="AA78" s="184">
        <v>0</v>
      </c>
      <c r="AB78" s="184">
        <v>95.188290584143061</v>
      </c>
      <c r="AC78" s="184">
        <v>43.125358176663632</v>
      </c>
      <c r="AD78" s="184">
        <v>0</v>
      </c>
      <c r="AE78" s="184">
        <v>938.67967118227091</v>
      </c>
      <c r="AF78" s="184">
        <v>0</v>
      </c>
      <c r="AG78" s="184">
        <v>360.24127322555222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0</v>
      </c>
      <c r="BL78" s="184">
        <v>15.058718819840426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86.395248803738184</v>
      </c>
      <c r="BT78" s="184">
        <v>370.28823167033289</v>
      </c>
      <c r="BU78" s="184">
        <v>0</v>
      </c>
      <c r="BV78" s="184">
        <v>159.69663885673575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10338.906182045866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173860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173860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0</v>
      </c>
      <c r="E80" s="187">
        <v>10.86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6.9600000000000009</v>
      </c>
      <c r="L80" s="187">
        <v>0</v>
      </c>
      <c r="M80" s="187">
        <v>0</v>
      </c>
      <c r="N80" s="187">
        <v>0</v>
      </c>
      <c r="O80" s="187">
        <v>0</v>
      </c>
      <c r="P80" s="187">
        <v>1.81</v>
      </c>
      <c r="Q80" s="187">
        <v>0</v>
      </c>
      <c r="R80" s="187">
        <v>0</v>
      </c>
      <c r="S80" s="187">
        <v>0</v>
      </c>
      <c r="T80" s="187">
        <v>0.4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4.47</v>
      </c>
      <c r="AH80" s="187">
        <v>0</v>
      </c>
      <c r="AI80" s="187">
        <v>0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24.499999999999996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522</v>
      </c>
      <c r="D111" s="174">
        <v>3320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40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63</v>
      </c>
    </row>
    <row r="128" spans="1:5" ht="12.6" customHeight="1" x14ac:dyDescent="0.25">
      <c r="A128" s="173" t="s">
        <v>292</v>
      </c>
      <c r="B128" s="172" t="s">
        <v>256</v>
      </c>
      <c r="C128" s="189">
        <v>65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408</v>
      </c>
      <c r="C138" s="189">
        <v>72</v>
      </c>
      <c r="D138" s="174">
        <v>42</v>
      </c>
      <c r="E138" s="175">
        <f>SUM(B138:D138)</f>
        <v>522</v>
      </c>
    </row>
    <row r="139" spans="1:6" ht="12.6" customHeight="1" x14ac:dyDescent="0.25">
      <c r="A139" s="173" t="s">
        <v>215</v>
      </c>
      <c r="B139" s="174">
        <v>2624</v>
      </c>
      <c r="C139" s="189">
        <v>544</v>
      </c>
      <c r="D139" s="174">
        <v>152</v>
      </c>
      <c r="E139" s="175">
        <f>SUM(B139:D139)</f>
        <v>3320</v>
      </c>
    </row>
    <row r="140" spans="1:6" ht="12.6" customHeight="1" x14ac:dyDescent="0.25">
      <c r="A140" s="173" t="s">
        <v>298</v>
      </c>
      <c r="B140" s="174">
        <v>14433.958500263996</v>
      </c>
      <c r="C140" s="174">
        <v>6925.3160033597387</v>
      </c>
      <c r="D140" s="174">
        <v>5781.7254963762698</v>
      </c>
      <c r="E140" s="175">
        <f>SUM(B140:D140)</f>
        <v>27141.000000000007</v>
      </c>
    </row>
    <row r="141" spans="1:6" ht="12.6" customHeight="1" x14ac:dyDescent="0.25">
      <c r="A141" s="173" t="s">
        <v>245</v>
      </c>
      <c r="B141" s="174">
        <v>8279611.1000000006</v>
      </c>
      <c r="C141" s="189">
        <v>4240435.93</v>
      </c>
      <c r="D141" s="174">
        <v>1402101.2600000002</v>
      </c>
      <c r="E141" s="175">
        <f>SUM(B141:D141)</f>
        <v>13922148.290000001</v>
      </c>
      <c r="F141" s="199"/>
    </row>
    <row r="142" spans="1:6" ht="12.6" customHeight="1" x14ac:dyDescent="0.25">
      <c r="A142" s="173" t="s">
        <v>246</v>
      </c>
      <c r="B142" s="174">
        <v>16573778.590000002</v>
      </c>
      <c r="C142" s="189">
        <v>7951987.2600000007</v>
      </c>
      <c r="D142" s="174">
        <v>6638860.5900000008</v>
      </c>
      <c r="E142" s="175">
        <f>SUM(B142:D142)</f>
        <v>31164626.440000001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684633.4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10136.33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-12365.39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167323.10999999999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17383.520000000004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867110.97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69128.75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69128.75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26288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75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26363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18222.990000000002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169001.49000000002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187224.48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199159.46000000002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199159.46000000002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164421.78</v>
      </c>
      <c r="C195" s="189">
        <v>0</v>
      </c>
      <c r="D195" s="174">
        <v>0</v>
      </c>
      <c r="E195" s="175">
        <f t="shared" ref="E195:E203" si="10">SUM(B195:C195)-D195</f>
        <v>164421.78</v>
      </c>
    </row>
    <row r="196" spans="1:8" ht="12.6" customHeight="1" x14ac:dyDescent="0.25">
      <c r="A196" s="173" t="s">
        <v>333</v>
      </c>
      <c r="B196" s="174">
        <v>274692.09000000003</v>
      </c>
      <c r="C196" s="189">
        <v>0</v>
      </c>
      <c r="D196" s="174">
        <v>0</v>
      </c>
      <c r="E196" s="175">
        <f t="shared" si="10"/>
        <v>274692.09000000003</v>
      </c>
    </row>
    <row r="197" spans="1:8" ht="12.6" customHeight="1" x14ac:dyDescent="0.25">
      <c r="A197" s="173" t="s">
        <v>334</v>
      </c>
      <c r="B197" s="174">
        <v>5537106.54</v>
      </c>
      <c r="C197" s="189">
        <v>0</v>
      </c>
      <c r="D197" s="174">
        <v>0</v>
      </c>
      <c r="E197" s="175">
        <f t="shared" si="10"/>
        <v>5537106.54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2102470.71</v>
      </c>
      <c r="C199" s="189">
        <v>0</v>
      </c>
      <c r="D199" s="174">
        <v>0</v>
      </c>
      <c r="E199" s="175">
        <f t="shared" si="10"/>
        <v>2102470.71</v>
      </c>
    </row>
    <row r="200" spans="1:8" ht="12.6" customHeight="1" x14ac:dyDescent="0.25">
      <c r="A200" s="173" t="s">
        <v>337</v>
      </c>
      <c r="B200" s="174">
        <v>6329915.8799999999</v>
      </c>
      <c r="C200" s="189">
        <v>86634.190000000017</v>
      </c>
      <c r="D200" s="174">
        <v>0</v>
      </c>
      <c r="E200" s="175">
        <f t="shared" si="10"/>
        <v>6416550.0700000003</v>
      </c>
    </row>
    <row r="201" spans="1:8" ht="12.6" customHeight="1" x14ac:dyDescent="0.25">
      <c r="A201" s="173" t="s">
        <v>338</v>
      </c>
      <c r="B201" s="174">
        <v>6773.39</v>
      </c>
      <c r="C201" s="189">
        <v>0</v>
      </c>
      <c r="D201" s="174">
        <v>0</v>
      </c>
      <c r="E201" s="175">
        <f t="shared" si="10"/>
        <v>6773.39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19118.359999999986</v>
      </c>
      <c r="C203" s="189">
        <v>2738.4200000000055</v>
      </c>
      <c r="D203" s="174">
        <v>0</v>
      </c>
      <c r="E203" s="175">
        <f t="shared" si="10"/>
        <v>21856.779999999992</v>
      </c>
    </row>
    <row r="204" spans="1:8" ht="12.6" customHeight="1" x14ac:dyDescent="0.25">
      <c r="A204" s="173" t="s">
        <v>203</v>
      </c>
      <c r="B204" s="175">
        <f>SUM(B195:B203)</f>
        <v>14434498.75</v>
      </c>
      <c r="C204" s="191">
        <f>SUM(C195:C203)</f>
        <v>89372.610000000015</v>
      </c>
      <c r="D204" s="175">
        <f>SUM(D195:D203)</f>
        <v>0</v>
      </c>
      <c r="E204" s="175">
        <f>SUM(E195:E203)</f>
        <v>14523871.360000001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224222.2</v>
      </c>
      <c r="C209" s="189">
        <v>8018.7800000000007</v>
      </c>
      <c r="D209" s="174">
        <v>0</v>
      </c>
      <c r="E209" s="175">
        <f t="shared" ref="E209:E216" si="11">SUM(B209:C209)-D209</f>
        <v>232240.98</v>
      </c>
      <c r="H209" s="259"/>
    </row>
    <row r="210" spans="1:8" ht="12.6" customHeight="1" x14ac:dyDescent="0.25">
      <c r="A210" s="173" t="s">
        <v>334</v>
      </c>
      <c r="B210" s="174">
        <v>4190348.0799999996</v>
      </c>
      <c r="C210" s="189">
        <v>140747.98999999973</v>
      </c>
      <c r="D210" s="174">
        <v>0</v>
      </c>
      <c r="E210" s="175">
        <f t="shared" si="11"/>
        <v>4331096.0699999994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1949127.06</v>
      </c>
      <c r="C212" s="189">
        <v>39799.479999999996</v>
      </c>
      <c r="D212" s="174">
        <v>0</v>
      </c>
      <c r="E212" s="175">
        <f t="shared" si="11"/>
        <v>1988926.54</v>
      </c>
      <c r="H212" s="259"/>
    </row>
    <row r="213" spans="1:8" ht="12.6" customHeight="1" x14ac:dyDescent="0.25">
      <c r="A213" s="173" t="s">
        <v>337</v>
      </c>
      <c r="B213" s="174">
        <v>5474686.4399999995</v>
      </c>
      <c r="C213" s="189">
        <v>234554.63</v>
      </c>
      <c r="D213" s="174">
        <v>0</v>
      </c>
      <c r="E213" s="175">
        <f t="shared" si="11"/>
        <v>5709241.0699999994</v>
      </c>
      <c r="H213" s="259"/>
    </row>
    <row r="214" spans="1:8" ht="12.6" customHeight="1" x14ac:dyDescent="0.25">
      <c r="A214" s="173" t="s">
        <v>338</v>
      </c>
      <c r="B214" s="174">
        <v>6773.39</v>
      </c>
      <c r="C214" s="189">
        <v>0</v>
      </c>
      <c r="D214" s="174">
        <v>0</v>
      </c>
      <c r="E214" s="175">
        <f t="shared" si="11"/>
        <v>6773.39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11845157.17</v>
      </c>
      <c r="C217" s="191">
        <f>SUM(C208:C216)</f>
        <v>423120.87999999971</v>
      </c>
      <c r="D217" s="175">
        <f>SUM(D208:D216)</f>
        <v>0</v>
      </c>
      <c r="E217" s="175">
        <f>SUM(E208:E216)</f>
        <v>12268278.050000001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277644.45</v>
      </c>
      <c r="D221" s="172">
        <f>C221</f>
        <v>277644.45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15410826.48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6220310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346014.71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368312.51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1181404.7799999996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115834.12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23642702.600000005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118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76683.01999999999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612002.07000000007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688685.09000000008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24609032.140000004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39225.58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4673630.2700000005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2436383.7499999995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4711478.5900000008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157453.88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7145404.5700000022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3318206.87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3318206.87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164421.78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274692.09000000003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5537106.54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2102470.71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6423323.46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21856.78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14523871.359999999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12268278.050000001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2255593.3099999987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39916.559999999998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39916.559999999998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12759121.310000001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211118.35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715366.25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195799.9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1122284.5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4446078.26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4446078.26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4446078.26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7190758.5500000091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12759121.31000001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12759121.310000001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13922148.290000007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31164626.439999998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45086774.730000004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277644.45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23642702.600000009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688685.09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24609032.140000008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20477742.589999996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68522.740000000005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68522.740000000005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20546265.329999994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9759051.0300000012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867110.96999999986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589496.05999999994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1484329.6300000011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225508.93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1507959.5400000007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423120.88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69128.75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26363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187224.48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199159.46000000002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7180057.567153018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22518510.297153026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-1972244.9671530314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323502.28000000003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-1648742.6871530314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-1648742.6871530314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ST JOSEPH HOSPITAL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522</v>
      </c>
      <c r="C414" s="194">
        <f>E138</f>
        <v>522</v>
      </c>
      <c r="D414" s="179"/>
    </row>
    <row r="415" spans="1:5" ht="12.6" customHeight="1" x14ac:dyDescent="0.25">
      <c r="A415" s="179" t="s">
        <v>464</v>
      </c>
      <c r="B415" s="179">
        <f>D111</f>
        <v>3320</v>
      </c>
      <c r="C415" s="179">
        <f>E139</f>
        <v>3320</v>
      </c>
      <c r="D415" s="194">
        <f>SUM(C59:H59)+N59</f>
        <v>3320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9759051.0300000012</v>
      </c>
      <c r="C427" s="179">
        <f t="shared" ref="C427:C434" si="13">CE61</f>
        <v>9759051.0300000012</v>
      </c>
      <c r="D427" s="179"/>
    </row>
    <row r="428" spans="1:7" ht="12.6" customHeight="1" x14ac:dyDescent="0.25">
      <c r="A428" s="179" t="s">
        <v>3</v>
      </c>
      <c r="B428" s="179">
        <f t="shared" si="12"/>
        <v>867110.96999999986</v>
      </c>
      <c r="C428" s="179">
        <f t="shared" si="13"/>
        <v>867111</v>
      </c>
      <c r="D428" s="179">
        <f>D173</f>
        <v>867110.97</v>
      </c>
    </row>
    <row r="429" spans="1:7" ht="12.6" customHeight="1" x14ac:dyDescent="0.25">
      <c r="A429" s="179" t="s">
        <v>236</v>
      </c>
      <c r="B429" s="179">
        <f t="shared" si="12"/>
        <v>589496.05999999994</v>
      </c>
      <c r="C429" s="179">
        <f t="shared" si="13"/>
        <v>589496.05999999994</v>
      </c>
      <c r="D429" s="179"/>
    </row>
    <row r="430" spans="1:7" ht="12.6" customHeight="1" x14ac:dyDescent="0.25">
      <c r="A430" s="179" t="s">
        <v>237</v>
      </c>
      <c r="B430" s="179">
        <f t="shared" si="12"/>
        <v>1484329.6300000011</v>
      </c>
      <c r="C430" s="179">
        <f t="shared" si="13"/>
        <v>1484329.6300000004</v>
      </c>
      <c r="D430" s="179"/>
    </row>
    <row r="431" spans="1:7" ht="12.6" customHeight="1" x14ac:dyDescent="0.25">
      <c r="A431" s="179" t="s">
        <v>444</v>
      </c>
      <c r="B431" s="179">
        <f t="shared" si="12"/>
        <v>225508.93</v>
      </c>
      <c r="C431" s="179">
        <f t="shared" si="13"/>
        <v>225508.93</v>
      </c>
      <c r="D431" s="179"/>
    </row>
    <row r="432" spans="1:7" ht="12.6" customHeight="1" x14ac:dyDescent="0.25">
      <c r="A432" s="179" t="s">
        <v>445</v>
      </c>
      <c r="B432" s="179">
        <f t="shared" si="12"/>
        <v>1507959.5400000007</v>
      </c>
      <c r="C432" s="179">
        <f t="shared" si="13"/>
        <v>1507959.54</v>
      </c>
      <c r="D432" s="179"/>
    </row>
    <row r="433" spans="1:7" ht="12.6" customHeight="1" x14ac:dyDescent="0.25">
      <c r="A433" s="179" t="s">
        <v>6</v>
      </c>
      <c r="B433" s="179">
        <f t="shared" si="12"/>
        <v>423120.88</v>
      </c>
      <c r="C433" s="179">
        <f t="shared" si="13"/>
        <v>423121</v>
      </c>
      <c r="D433" s="179">
        <f>C217</f>
        <v>423120.87999999971</v>
      </c>
    </row>
    <row r="434" spans="1:7" ht="12.6" customHeight="1" x14ac:dyDescent="0.25">
      <c r="A434" s="179" t="s">
        <v>474</v>
      </c>
      <c r="B434" s="179">
        <f t="shared" si="12"/>
        <v>69128.75</v>
      </c>
      <c r="C434" s="179">
        <f t="shared" si="13"/>
        <v>69128.75</v>
      </c>
      <c r="D434" s="179">
        <f>D177</f>
        <v>69128.75</v>
      </c>
    </row>
    <row r="435" spans="1:7" ht="12.6" customHeight="1" x14ac:dyDescent="0.25">
      <c r="A435" s="179" t="s">
        <v>447</v>
      </c>
      <c r="B435" s="179">
        <f t="shared" si="12"/>
        <v>26363</v>
      </c>
      <c r="C435" s="179"/>
      <c r="D435" s="179">
        <f>D181</f>
        <v>26363</v>
      </c>
    </row>
    <row r="436" spans="1:7" ht="12.6" customHeight="1" x14ac:dyDescent="0.25">
      <c r="A436" s="179" t="s">
        <v>475</v>
      </c>
      <c r="B436" s="179">
        <f t="shared" si="12"/>
        <v>187224.48</v>
      </c>
      <c r="C436" s="179"/>
      <c r="D436" s="179">
        <f>D186</f>
        <v>187224.48</v>
      </c>
    </row>
    <row r="437" spans="1:7" ht="12.6" customHeight="1" x14ac:dyDescent="0.25">
      <c r="A437" s="194" t="s">
        <v>449</v>
      </c>
      <c r="B437" s="194">
        <f t="shared" si="12"/>
        <v>199159.46000000002</v>
      </c>
      <c r="C437" s="194"/>
      <c r="D437" s="194">
        <f>D190</f>
        <v>199159.46000000002</v>
      </c>
    </row>
    <row r="438" spans="1:7" ht="12.6" customHeight="1" x14ac:dyDescent="0.25">
      <c r="A438" s="194" t="s">
        <v>476</v>
      </c>
      <c r="B438" s="194">
        <f>C386+C387+C388</f>
        <v>412746.94000000006</v>
      </c>
      <c r="C438" s="194">
        <f>CD69</f>
        <v>412746.94000000006</v>
      </c>
      <c r="D438" s="194">
        <f>D181+D186+D190</f>
        <v>412746.94000000006</v>
      </c>
    </row>
    <row r="439" spans="1:7" ht="12.6" customHeight="1" x14ac:dyDescent="0.25">
      <c r="A439" s="179" t="s">
        <v>451</v>
      </c>
      <c r="B439" s="194">
        <f>C389</f>
        <v>7180057.567153018</v>
      </c>
      <c r="C439" s="194">
        <f>SUM(C69:CC69)</f>
        <v>7180057.5671530329</v>
      </c>
      <c r="D439" s="179"/>
    </row>
    <row r="440" spans="1:7" ht="12.6" customHeight="1" x14ac:dyDescent="0.25">
      <c r="A440" s="179" t="s">
        <v>477</v>
      </c>
      <c r="B440" s="194">
        <f>B438+B439</f>
        <v>7592804.5071530184</v>
      </c>
      <c r="C440" s="194">
        <f>CE69</f>
        <v>7592804.5071530333</v>
      </c>
      <c r="D440" s="179"/>
    </row>
    <row r="441" spans="1:7" ht="12.6" customHeight="1" x14ac:dyDescent="0.25">
      <c r="A441" s="179" t="s">
        <v>478</v>
      </c>
      <c r="B441" s="179">
        <f>D390</f>
        <v>22518510.297153026</v>
      </c>
      <c r="C441" s="179">
        <f>SUM(C427:C437)+C440</f>
        <v>22518510.447153036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277644.45</v>
      </c>
      <c r="C444" s="179">
        <f>C363</f>
        <v>277644.45</v>
      </c>
      <c r="D444" s="179"/>
    </row>
    <row r="445" spans="1:7" ht="12.6" customHeight="1" x14ac:dyDescent="0.25">
      <c r="A445" s="179" t="s">
        <v>343</v>
      </c>
      <c r="B445" s="179">
        <f>D229</f>
        <v>23642702.600000005</v>
      </c>
      <c r="C445" s="179">
        <f>C364</f>
        <v>23642702.600000009</v>
      </c>
      <c r="D445" s="179"/>
    </row>
    <row r="446" spans="1:7" ht="12.6" customHeight="1" x14ac:dyDescent="0.25">
      <c r="A446" s="179" t="s">
        <v>351</v>
      </c>
      <c r="B446" s="179">
        <f>D236</f>
        <v>688685.09000000008</v>
      </c>
      <c r="C446" s="179">
        <f>C365</f>
        <v>688685.09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24609032.140000004</v>
      </c>
      <c r="C448" s="179">
        <f>D367</f>
        <v>24609032.140000008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118</v>
      </c>
    </row>
    <row r="454" spans="1:7" ht="12.6" customHeight="1" x14ac:dyDescent="0.25">
      <c r="A454" s="179" t="s">
        <v>168</v>
      </c>
      <c r="B454" s="179">
        <f>C233</f>
        <v>76683.01999999999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612002.07000000007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68522.740000000005</v>
      </c>
      <c r="C458" s="194">
        <f>CE70</f>
        <v>68522.739999999991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13922148.290000007</v>
      </c>
      <c r="C463" s="194">
        <f>CE73</f>
        <v>13922148.289999999</v>
      </c>
      <c r="D463" s="194">
        <f>E141+E147+E153</f>
        <v>13922148.290000001</v>
      </c>
    </row>
    <row r="464" spans="1:7" ht="12.6" customHeight="1" x14ac:dyDescent="0.25">
      <c r="A464" s="179" t="s">
        <v>246</v>
      </c>
      <c r="B464" s="194">
        <f>C360</f>
        <v>31164626.439999998</v>
      </c>
      <c r="C464" s="194">
        <f>CE74</f>
        <v>31164626.440000001</v>
      </c>
      <c r="D464" s="194">
        <f>E142+E148+E154</f>
        <v>31164626.440000001</v>
      </c>
    </row>
    <row r="465" spans="1:7" ht="12.6" customHeight="1" x14ac:dyDescent="0.25">
      <c r="A465" s="179" t="s">
        <v>247</v>
      </c>
      <c r="B465" s="194">
        <f>D361</f>
        <v>45086774.730000004</v>
      </c>
      <c r="C465" s="194">
        <f>CE75</f>
        <v>45086774.730000004</v>
      </c>
      <c r="D465" s="194">
        <f>D463+D464</f>
        <v>45086774.730000004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164421.78</v>
      </c>
      <c r="C468" s="179">
        <f>E195</f>
        <v>164421.78</v>
      </c>
      <c r="D468" s="179"/>
    </row>
    <row r="469" spans="1:7" ht="12.6" customHeight="1" x14ac:dyDescent="0.25">
      <c r="A469" s="179" t="s">
        <v>333</v>
      </c>
      <c r="B469" s="179">
        <f t="shared" si="14"/>
        <v>274692.09000000003</v>
      </c>
      <c r="C469" s="179">
        <f>E196</f>
        <v>274692.09000000003</v>
      </c>
      <c r="D469" s="179"/>
    </row>
    <row r="470" spans="1:7" ht="12.6" customHeight="1" x14ac:dyDescent="0.25">
      <c r="A470" s="179" t="s">
        <v>334</v>
      </c>
      <c r="B470" s="179">
        <f t="shared" si="14"/>
        <v>5537106.54</v>
      </c>
      <c r="C470" s="179">
        <f>E197</f>
        <v>5537106.54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2102470.71</v>
      </c>
      <c r="C472" s="179">
        <f>E199</f>
        <v>2102470.71</v>
      </c>
      <c r="D472" s="179"/>
    </row>
    <row r="473" spans="1:7" ht="12.6" customHeight="1" x14ac:dyDescent="0.25">
      <c r="A473" s="179" t="s">
        <v>495</v>
      </c>
      <c r="B473" s="179">
        <f t="shared" si="14"/>
        <v>6423323.46</v>
      </c>
      <c r="C473" s="179">
        <f>SUM(E200:E201)</f>
        <v>6423323.46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21856.78</v>
      </c>
      <c r="C475" s="179">
        <f>E203</f>
        <v>21856.779999999992</v>
      </c>
      <c r="D475" s="179"/>
    </row>
    <row r="476" spans="1:7" ht="12.6" customHeight="1" x14ac:dyDescent="0.25">
      <c r="A476" s="179" t="s">
        <v>203</v>
      </c>
      <c r="B476" s="179">
        <f>D275</f>
        <v>14523871.359999999</v>
      </c>
      <c r="C476" s="179">
        <f>E204</f>
        <v>14523871.360000001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12268278.050000001</v>
      </c>
      <c r="C478" s="179">
        <f>E217</f>
        <v>12268278.050000001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12759121.310000001</v>
      </c>
    </row>
    <row r="482" spans="1:12" ht="12.6" customHeight="1" x14ac:dyDescent="0.25">
      <c r="A482" s="180" t="s">
        <v>499</v>
      </c>
      <c r="C482" s="180">
        <f>D339</f>
        <v>12759121.31000001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ST JOSEPH HOSPITAL   H-0     FYE 12/31/2017</v>
      </c>
      <c r="B493" s="261" t="s">
        <v>1277</v>
      </c>
      <c r="C493" s="261" t="str">
        <f>RIGHT(C82,4)</f>
        <v>2017</v>
      </c>
      <c r="D493" s="261" t="s">
        <v>1277</v>
      </c>
      <c r="E493" s="261" t="str">
        <f>RIGHT(C82,4)</f>
        <v>2017</v>
      </c>
      <c r="F493" s="261" t="s">
        <v>1277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1735329.7899999998</v>
      </c>
      <c r="C498" s="240">
        <f>E71</f>
        <v>1877843.0599999998</v>
      </c>
      <c r="D498" s="240">
        <v>2977</v>
      </c>
      <c r="E498" s="180">
        <f>E59</f>
        <v>3320</v>
      </c>
      <c r="F498" s="263">
        <f t="shared" si="15"/>
        <v>582.91225730601275</v>
      </c>
      <c r="G498" s="263">
        <f t="shared" si="15"/>
        <v>565.61537951807225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2319250.6199999996</v>
      </c>
      <c r="C504" s="240">
        <f>K71</f>
        <v>2280222.5399999996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522376.0500000001</v>
      </c>
      <c r="C509" s="240">
        <f>P71</f>
        <v>502148.43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505392.86</v>
      </c>
      <c r="C511" s="240">
        <f>R71</f>
        <v>483638.95000000007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3311.21</v>
      </c>
      <c r="C512" s="240">
        <f>S71</f>
        <v>-30452.97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31052.36</v>
      </c>
      <c r="C513" s="240">
        <f>T71</f>
        <v>37498.719999999994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1029375.16</v>
      </c>
      <c r="C514" s="240">
        <f>U71</f>
        <v>1071755.3600000001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0</v>
      </c>
      <c r="C517" s="240">
        <f>X71</f>
        <v>0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1113273.5299999998</v>
      </c>
      <c r="C518" s="240">
        <f>Y71</f>
        <v>1058153.7799999998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1211575.6399999997</v>
      </c>
      <c r="C521" s="240">
        <f>AB71</f>
        <v>1098051.9200000002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369260.89</v>
      </c>
      <c r="C522" s="240">
        <f>AC71</f>
        <v>425519.17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1137740.46</v>
      </c>
      <c r="C524" s="240">
        <f>AE71</f>
        <v>1201587.77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2313789.2599999998</v>
      </c>
      <c r="C526" s="240">
        <f>AG71</f>
        <v>2202806.0299999998</v>
      </c>
      <c r="D526" s="240">
        <v>4975</v>
      </c>
      <c r="E526" s="180">
        <f>AG59</f>
        <v>0</v>
      </c>
      <c r="F526" s="263">
        <f t="shared" si="17"/>
        <v>465.0832683417085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498355.69</v>
      </c>
      <c r="C544" s="240">
        <f>AY71</f>
        <v>510604.35999999987</v>
      </c>
      <c r="D544" s="240">
        <v>10374</v>
      </c>
      <c r="E544" s="180">
        <f>AY59</f>
        <v>11014</v>
      </c>
      <c r="F544" s="263">
        <f t="shared" ref="F544:G550" si="19">IF(B544=0,"",IF(D544=0,"",B544/D544))</f>
        <v>48.038913630229423</v>
      </c>
      <c r="G544" s="263">
        <f t="shared" si="19"/>
        <v>46.359575086253848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102313.56</v>
      </c>
      <c r="C546" s="240">
        <f>BA71</f>
        <v>102112.31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100414.95</v>
      </c>
      <c r="C547" s="240">
        <f>BB71</f>
        <v>72672.19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11406.919999999998</v>
      </c>
      <c r="C549" s="240">
        <f>BD71</f>
        <v>988.30000000000064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590768.72000000009</v>
      </c>
      <c r="C550" s="240">
        <f>BE71</f>
        <v>620716.84000000008</v>
      </c>
      <c r="D550" s="240">
        <v>44123.41</v>
      </c>
      <c r="E550" s="180">
        <f>BE59</f>
        <v>34194.020000000004</v>
      </c>
      <c r="F550" s="263">
        <f t="shared" si="19"/>
        <v>13.389008691757958</v>
      </c>
      <c r="G550" s="263">
        <f t="shared" si="19"/>
        <v>18.152789288887355</v>
      </c>
      <c r="H550" s="265">
        <f t="shared" si="16"/>
        <v>0.35579785679442399</v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228186.19</v>
      </c>
      <c r="C551" s="240">
        <f>BF71</f>
        <v>239418.65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4583.8</v>
      </c>
      <c r="C552" s="240">
        <f>BG71</f>
        <v>20120.960000000003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2445.71</v>
      </c>
      <c r="C553" s="240">
        <f>BH71</f>
        <v>2130.71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456</v>
      </c>
      <c r="C557" s="240">
        <f>BL71</f>
        <v>477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482214.07000000007</v>
      </c>
      <c r="C559" s="240">
        <f>BN71</f>
        <v>427697.78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-10609.57</v>
      </c>
      <c r="C560" s="240">
        <f>BO71</f>
        <v>1769.3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2615</v>
      </c>
      <c r="C564" s="240">
        <f>BS71</f>
        <v>2737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130045.67000000001</v>
      </c>
      <c r="C565" s="240">
        <f>BT71</f>
        <v>120448.00000000001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4834</v>
      </c>
      <c r="C567" s="240">
        <f>BV71</f>
        <v>5059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58.59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587983.78</v>
      </c>
      <c r="C570" s="240">
        <f>BY71</f>
        <v>604264.68999999994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41174.549999999996</v>
      </c>
      <c r="C572" s="240">
        <f>CA71</f>
        <v>51963.030000000013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7073320.67101904</v>
      </c>
      <c r="C574" s="240">
        <f>CC71</f>
        <v>7045229.2971530324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310510.34000000003</v>
      </c>
      <c r="C575" s="240">
        <f>CD71</f>
        <v>412746.94000000006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30921.800000000003</v>
      </c>
      <c r="E612" s="180">
        <f>SUM(C624:D647)+SUM(C668:D713)</f>
        <v>14873616.322696727</v>
      </c>
      <c r="F612" s="180">
        <f>CE64-(AX64+BD64+BE64+BG64+BJ64+BN64+BP64+BQ64+CB64+CC64+CD64)</f>
        <v>1439952.7900000003</v>
      </c>
      <c r="G612" s="180">
        <f>CE77-(AX77+AY77+BD77+BE77+BG77+BJ77+BN77+BP77+BQ77+CB77+CC77+CD77)</f>
        <v>11014</v>
      </c>
      <c r="H612" s="197">
        <f>CE60-(AX60+AY60+AZ60+BD60+BE60+BG60+BJ60+BN60+BO60+BP60+BQ60+BR60+CB60+CC60+CD60)</f>
        <v>123.29</v>
      </c>
      <c r="I612" s="180">
        <f>CE78-(AX78+AY78+AZ78+BD78+BE78+BF78+BG78+BJ78+BN78+BO78+BP78+BQ78+BR78+CB78+CC78+CD78)</f>
        <v>10338.906182045866</v>
      </c>
      <c r="J612" s="180">
        <f>CE79-(AX79+AY79+AZ79+BA79+BD79+BE79+BF79+BG79+BJ79+BN79+BO79+BP79+BQ79+BR79+CB79+CC79+CD79)</f>
        <v>173860</v>
      </c>
      <c r="K612" s="180">
        <f>CE75-(AW75+AX75+AY75+AZ75+BA75+BB75+BC75+BD75+BE75+BF75+BG75+BH75+BI75+BJ75+BK75+BL75+BM75+BN75+BO75+BP75+BQ75+BR75+BS75+BT75+BU75+BV75+BW75+BX75+CB75+CC75+CD75)</f>
        <v>45086774.730000004</v>
      </c>
      <c r="L612" s="197">
        <f>CE80-(AW80+AX80+AY80+AZ80+BA80+BB80+BC80+BD80+BE80+BF80+BG80+BH80+BI80+BJ80+BK80+BL80+BM80+BN80+BO80+BP80+BQ80+BR80+BS80+BT80+BU80+BV80+BW80+BX80+BY80+BZ80+CA80+CB80+CC80+CD80)</f>
        <v>24.499999999999996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620716.84000000008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412746.94000000006</v>
      </c>
      <c r="D615" s="266">
        <f>SUM(C614:C615)</f>
        <v>1033463.7800000001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20120.960000000003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427697.78</v>
      </c>
      <c r="D619" s="180">
        <f>(D615/D612)*BN76</f>
        <v>83323.347303274713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7045229.2971530324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7576371.3844563067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988.30000000000064</v>
      </c>
      <c r="D624" s="180">
        <f>(D615/D612)*BD76</f>
        <v>0</v>
      </c>
      <c r="E624" s="180">
        <f>(E623/E612)*SUM(C624:D624)</f>
        <v>503.42349007834144</v>
      </c>
      <c r="F624" s="180">
        <f>SUM(C624:E624)</f>
        <v>1491.7234900783421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510604.35999999987</v>
      </c>
      <c r="D625" s="180">
        <f>(D615/D612)*AY76</f>
        <v>53459.58691477211</v>
      </c>
      <c r="E625" s="180">
        <f>(E623/E612)*SUM(C625:D625)</f>
        <v>287324.74024405412</v>
      </c>
      <c r="F625" s="180">
        <f>(F624/F612)*AY64</f>
        <v>224.62749284670969</v>
      </c>
      <c r="G625" s="180">
        <f>SUM(C625:F625)</f>
        <v>851613.31465167284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1769.3</v>
      </c>
      <c r="D627" s="180">
        <f>(D615/D612)*BO76</f>
        <v>0</v>
      </c>
      <c r="E627" s="180">
        <f>(E623/E612)*SUM(C627:D627)</f>
        <v>901.25182737590706</v>
      </c>
      <c r="F627" s="180">
        <f>(F624/F612)*BO64</f>
        <v>1.8329117380269184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2672.3847391139338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239418.65</v>
      </c>
      <c r="D629" s="180">
        <f>(D615/D612)*BF76</f>
        <v>12092.025548448022</v>
      </c>
      <c r="E629" s="180">
        <f>(E623/E612)*SUM(C629:D629)</f>
        <v>128115.33145457959</v>
      </c>
      <c r="F629" s="180">
        <f>(F624/F612)*BF64</f>
        <v>20.400422635028569</v>
      </c>
      <c r="G629" s="180">
        <f>(G625/G612)*BF77</f>
        <v>0</v>
      </c>
      <c r="H629" s="180">
        <f>(H628/H612)*BF60</f>
        <v>138.94059678579214</v>
      </c>
      <c r="I629" s="180">
        <f>SUM(C629:H629)</f>
        <v>379785.34802244842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102112.31</v>
      </c>
      <c r="D630" s="180">
        <f>(D615/D612)*BA76</f>
        <v>0</v>
      </c>
      <c r="E630" s="180">
        <f>(E623/E612)*SUM(C630:D630)</f>
        <v>52014.302823192847</v>
      </c>
      <c r="F630" s="180">
        <f>(F624/F612)*BA64</f>
        <v>1.104191281416804</v>
      </c>
      <c r="G630" s="180">
        <f>(G625/G612)*BA77</f>
        <v>0</v>
      </c>
      <c r="H630" s="180">
        <f>(H628/H612)*BA60</f>
        <v>17.340480098070785</v>
      </c>
      <c r="I630" s="180">
        <f>(I629/I612)*BA78</f>
        <v>0</v>
      </c>
      <c r="J630" s="180">
        <f>SUM(C630:I630)</f>
        <v>154145.05749457233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72672.19</v>
      </c>
      <c r="D632" s="180">
        <f>(D615/D612)*BB76</f>
        <v>0</v>
      </c>
      <c r="E632" s="180">
        <f>(E623/E612)*SUM(C632:D632)</f>
        <v>37017.998099196928</v>
      </c>
      <c r="F632" s="180">
        <f>(F624/F612)*BB64</f>
        <v>-3.2529443864756824</v>
      </c>
      <c r="G632" s="180">
        <f>(G625/G612)*BB77</f>
        <v>0</v>
      </c>
      <c r="H632" s="180">
        <f>(H628/H612)*BB60</f>
        <v>15.172920085811935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2130.71</v>
      </c>
      <c r="D636" s="180">
        <f>(D615/D612)*BH76</f>
        <v>0</v>
      </c>
      <c r="E636" s="180">
        <f>(E623/E612)*SUM(C636:D636)</f>
        <v>1085.3480365727232</v>
      </c>
      <c r="F636" s="180">
        <f>(F624/F612)*BH64</f>
        <v>4.4338790701154195E-3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477</v>
      </c>
      <c r="D637" s="180">
        <f>(D615/D612)*BL76</f>
        <v>1288.4123407757634</v>
      </c>
      <c r="E637" s="180">
        <f>(E623/E612)*SUM(C637:D637)</f>
        <v>899.27151879055805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553.16110496261376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2737</v>
      </c>
      <c r="D639" s="180">
        <f>(D615/D612)*BS76</f>
        <v>7391.9106980382767</v>
      </c>
      <c r="E639" s="180">
        <f>(E623/E612)*SUM(C639:D639)</f>
        <v>5159.4976973573566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3173.6093796259738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120448.00000000001</v>
      </c>
      <c r="D640" s="180">
        <f>(D615/D612)*BT76</f>
        <v>31681.574842842267</v>
      </c>
      <c r="E640" s="180">
        <f>(E623/E612)*SUM(C640:D640)</f>
        <v>77492.260964806104</v>
      </c>
      <c r="F640" s="180">
        <f>(F624/F612)*BT64</f>
        <v>-1.9631310368852146E-2</v>
      </c>
      <c r="G640" s="180">
        <f>(G625/G612)*BT77</f>
        <v>0</v>
      </c>
      <c r="H640" s="180">
        <f>(H628/H612)*BT60</f>
        <v>31.646376178979182</v>
      </c>
      <c r="I640" s="180">
        <f>(I629/I612)*BT78</f>
        <v>13602.02350783944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5059</v>
      </c>
      <c r="D642" s="180">
        <f>(D615/D612)*BV76</f>
        <v>13663.520963837811</v>
      </c>
      <c r="E642" s="180">
        <f>(E623/E612)*SUM(C642:D642)</f>
        <v>9536.9390333705742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5866.2340578681133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58.59</v>
      </c>
      <c r="D643" s="180">
        <f>(D615/D612)*BW76</f>
        <v>0</v>
      </c>
      <c r="E643" s="180">
        <f>(E623/E612)*SUM(C643:D643)</f>
        <v>29.844766046433278</v>
      </c>
      <c r="F643" s="180">
        <f>(F624/F612)*BW64</f>
        <v>6.0696489420108038E-2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412067.70886286744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604264.68999999994</v>
      </c>
      <c r="D645" s="180">
        <f>(D615/D612)*BY76</f>
        <v>0</v>
      </c>
      <c r="E645" s="180">
        <f>(E623/E612)*SUM(C645:D645)</f>
        <v>307802.32638966595</v>
      </c>
      <c r="F645" s="180">
        <f>(F624/F612)*BY64</f>
        <v>1.5914310811942305</v>
      </c>
      <c r="G645" s="180">
        <f>(G625/G612)*BY77</f>
        <v>0</v>
      </c>
      <c r="H645" s="180">
        <f>(H628/H612)*BY60</f>
        <v>65.243556368991321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51963.030000000013</v>
      </c>
      <c r="D647" s="180">
        <f>(D615/D612)*CA76</f>
        <v>0</v>
      </c>
      <c r="E647" s="180">
        <f>(E623/E612)*SUM(C647:D647)</f>
        <v>26469.098368557676</v>
      </c>
      <c r="F647" s="180">
        <f>(F624/F612)*CA64</f>
        <v>3.6273274605759185</v>
      </c>
      <c r="G647" s="180">
        <f>(G625/G612)*CA77</f>
        <v>0</v>
      </c>
      <c r="H647" s="180">
        <f>(H628/H612)*CA60</f>
        <v>8.0199720453577381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990577.6270451796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10241214.947153034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1877843.0599999998</v>
      </c>
      <c r="D670" s="180">
        <f>(D615/D612)*E76</f>
        <v>153320.06589679778</v>
      </c>
      <c r="E670" s="180">
        <f>(E623/E612)*SUM(C670:D670)</f>
        <v>1034640.5238868752</v>
      </c>
      <c r="F670" s="180">
        <f>(F624/F612)*E64</f>
        <v>100.06803026188523</v>
      </c>
      <c r="G670" s="180">
        <f>(G625/G612)*E77</f>
        <v>851613.31465167296</v>
      </c>
      <c r="H670" s="180">
        <f>(H628/H612)*E60</f>
        <v>456.48813858171337</v>
      </c>
      <c r="I670" s="180">
        <f>(I629/I612)*E78</f>
        <v>65825.741014982981</v>
      </c>
      <c r="J670" s="180">
        <f>(J630/J612)*E79</f>
        <v>154145.05749457233</v>
      </c>
      <c r="K670" s="180">
        <f>(K644/K612)*E75</f>
        <v>45418.141341123701</v>
      </c>
      <c r="L670" s="180">
        <f>(L647/L612)*E80</f>
        <v>439088.69509023067</v>
      </c>
      <c r="M670" s="180">
        <f t="shared" si="20"/>
        <v>2744608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2280222.5399999996</v>
      </c>
      <c r="D676" s="180">
        <f>(D615/D612)*K76</f>
        <v>313551.77049845742</v>
      </c>
      <c r="E676" s="180">
        <f>(E623/E612)*SUM(C676:D676)</f>
        <v>1321225.2513069676</v>
      </c>
      <c r="F676" s="180">
        <f>(F624/F612)*K64</f>
        <v>173.36938522790751</v>
      </c>
      <c r="G676" s="180">
        <f>(G625/G612)*K77</f>
        <v>0</v>
      </c>
      <c r="H676" s="180">
        <f>(H628/H612)*K60</f>
        <v>754.09412826485323</v>
      </c>
      <c r="I676" s="180">
        <f>(I629/I612)*K78</f>
        <v>134618.89361248916</v>
      </c>
      <c r="J676" s="180">
        <f>(J630/J612)*K79</f>
        <v>0</v>
      </c>
      <c r="K676" s="180">
        <f>(K644/K612)*K75</f>
        <v>29262.647375822369</v>
      </c>
      <c r="L676" s="180">
        <f>(L647/L612)*K80</f>
        <v>281404.90956058988</v>
      </c>
      <c r="M676" s="180">
        <f t="shared" si="20"/>
        <v>2080991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502148.43</v>
      </c>
      <c r="D681" s="180">
        <f>(D615/D612)*P76</f>
        <v>82971.080997910845</v>
      </c>
      <c r="E681" s="180">
        <f>(E623/E612)*SUM(C681:D681)</f>
        <v>298050.09242082422</v>
      </c>
      <c r="F681" s="180">
        <f>(F624/F612)*P64</f>
        <v>161.86858664904361</v>
      </c>
      <c r="G681" s="180">
        <f>(G625/G612)*P77</f>
        <v>0</v>
      </c>
      <c r="H681" s="180">
        <f>(H628/H612)*P60</f>
        <v>66.327336375120751</v>
      </c>
      <c r="I681" s="180">
        <f>(I629/I612)*P78</f>
        <v>35622.427224744148</v>
      </c>
      <c r="J681" s="180">
        <f>(J630/J612)*P79</f>
        <v>0</v>
      </c>
      <c r="K681" s="180">
        <f>(K644/K612)*P75</f>
        <v>17396.738183909754</v>
      </c>
      <c r="L681" s="180">
        <f>(L647/L612)*P80</f>
        <v>73181.449181705117</v>
      </c>
      <c r="M681" s="180">
        <f t="shared" si="20"/>
        <v>507450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483638.95000000007</v>
      </c>
      <c r="D683" s="180">
        <f>(D615/D612)*R76</f>
        <v>0</v>
      </c>
      <c r="E683" s="180">
        <f>(E623/E612)*SUM(C683:D683)</f>
        <v>246357.59197290736</v>
      </c>
      <c r="F683" s="180">
        <f>(F624/F612)*R64</f>
        <v>21.776914176627578</v>
      </c>
      <c r="G683" s="180">
        <f>(G625/G612)*R77</f>
        <v>0</v>
      </c>
      <c r="H683" s="180">
        <f>(H628/H612)*R60</f>
        <v>43.784712247628732</v>
      </c>
      <c r="I683" s="180">
        <f>(I629/I612)*R78</f>
        <v>0</v>
      </c>
      <c r="J683" s="180">
        <f>(J630/J612)*R79</f>
        <v>0</v>
      </c>
      <c r="K683" s="180">
        <f>(K644/K612)*R75</f>
        <v>4775.9414336280997</v>
      </c>
      <c r="L683" s="180">
        <f>(L647/L612)*R80</f>
        <v>0</v>
      </c>
      <c r="M683" s="180">
        <f t="shared" si="20"/>
        <v>251199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-30452.97</v>
      </c>
      <c r="D684" s="180">
        <f>(D615/D612)*S76</f>
        <v>58624.599707080437</v>
      </c>
      <c r="E684" s="180">
        <f>(E623/E612)*SUM(C684:D684)</f>
        <v>14350.156985058291</v>
      </c>
      <c r="F684" s="180">
        <f>(F624/F612)*S64</f>
        <v>-74.364553585101604</v>
      </c>
      <c r="G684" s="180">
        <f>(G625/G612)*S77</f>
        <v>0</v>
      </c>
      <c r="H684" s="180">
        <f>(H628/H612)*S60</f>
        <v>0.21675600122588481</v>
      </c>
      <c r="I684" s="180">
        <f>(I629/I612)*S78</f>
        <v>25169.619481007037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98070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37498.719999999994</v>
      </c>
      <c r="D685" s="180">
        <f>(D615/D612)*T76</f>
        <v>0</v>
      </c>
      <c r="E685" s="180">
        <f>(E623/E612)*SUM(C685:D685)</f>
        <v>19101.220778984611</v>
      </c>
      <c r="F685" s="180">
        <f>(F624/F612)*T64</f>
        <v>0</v>
      </c>
      <c r="G685" s="180">
        <f>(G625/G612)*T77</f>
        <v>0</v>
      </c>
      <c r="H685" s="180">
        <f>(H628/H612)*T60</f>
        <v>8.6702400490353924</v>
      </c>
      <c r="I685" s="180">
        <f>(I629/I612)*T78</f>
        <v>0</v>
      </c>
      <c r="J685" s="180">
        <f>(J630/J612)*T79</f>
        <v>0</v>
      </c>
      <c r="K685" s="180">
        <f>(K644/K612)*T75</f>
        <v>3947.2096056268715</v>
      </c>
      <c r="L685" s="180">
        <f>(L647/L612)*T80</f>
        <v>16172.695951758038</v>
      </c>
      <c r="M685" s="180">
        <f t="shared" si="20"/>
        <v>39230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1071755.3600000001</v>
      </c>
      <c r="D686" s="180">
        <f>(D615/D612)*U76</f>
        <v>28469.06656280682</v>
      </c>
      <c r="E686" s="180">
        <f>(E623/E612)*SUM(C686:D686)</f>
        <v>560435.92096498003</v>
      </c>
      <c r="F686" s="180">
        <f>(F624/F612)*U64</f>
        <v>244.03945051595761</v>
      </c>
      <c r="G686" s="180">
        <f>(G625/G612)*U77</f>
        <v>0</v>
      </c>
      <c r="H686" s="180">
        <f>(H628/H612)*U60</f>
        <v>165.81834093780188</v>
      </c>
      <c r="I686" s="180">
        <f>(I629/I612)*U78</f>
        <v>12222.779787761454</v>
      </c>
      <c r="J686" s="180">
        <f>(J630/J612)*U79</f>
        <v>0</v>
      </c>
      <c r="K686" s="180">
        <f>(K644/K612)*U75</f>
        <v>53252.495079808396</v>
      </c>
      <c r="L686" s="180">
        <f>(L647/L612)*U80</f>
        <v>0</v>
      </c>
      <c r="M686" s="180">
        <f t="shared" si="20"/>
        <v>654790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1058153.7799999998</v>
      </c>
      <c r="D690" s="180">
        <f>(D615/D612)*Y76</f>
        <v>70658.137016971843</v>
      </c>
      <c r="E690" s="180">
        <f>(E623/E612)*SUM(C690:D690)</f>
        <v>574997.91045907792</v>
      </c>
      <c r="F690" s="180">
        <f>(F624/F612)*Y64</f>
        <v>27.356919907776224</v>
      </c>
      <c r="G690" s="180">
        <f>(G625/G612)*Y77</f>
        <v>0</v>
      </c>
      <c r="H690" s="180">
        <f>(H628/H612)*Y60</f>
        <v>132.43791674901561</v>
      </c>
      <c r="I690" s="180">
        <f>(I629/I612)*Y78</f>
        <v>30336.043757058636</v>
      </c>
      <c r="J690" s="180">
        <f>(J630/J612)*Y79</f>
        <v>0</v>
      </c>
      <c r="K690" s="180">
        <f>(K644/K612)*Y75</f>
        <v>98775.934152232847</v>
      </c>
      <c r="L690" s="180">
        <f>(L647/L612)*Y80</f>
        <v>0</v>
      </c>
      <c r="M690" s="180">
        <f t="shared" si="20"/>
        <v>774928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1098051.9200000002</v>
      </c>
      <c r="D693" s="180">
        <f>(D615/D612)*AB76</f>
        <v>8144.2365551293915</v>
      </c>
      <c r="E693" s="180">
        <f>(E623/E612)*SUM(C693:D693)</f>
        <v>563477.82034223445</v>
      </c>
      <c r="F693" s="180">
        <f>(F624/F612)*AB64</f>
        <v>448.31533483553227</v>
      </c>
      <c r="G693" s="180">
        <f>(G625/G612)*AB77</f>
        <v>0</v>
      </c>
      <c r="H693" s="180">
        <f>(H628/H612)*AB60</f>
        <v>107.72773260926476</v>
      </c>
      <c r="I693" s="180">
        <f>(I629/I612)*AB78</f>
        <v>3496.6095475302131</v>
      </c>
      <c r="J693" s="180">
        <f>(J630/J612)*AB79</f>
        <v>0</v>
      </c>
      <c r="K693" s="180">
        <f>(K644/K612)*AB75</f>
        <v>39914.463603911732</v>
      </c>
      <c r="L693" s="180">
        <f>(L647/L612)*AB80</f>
        <v>0</v>
      </c>
      <c r="M693" s="180">
        <f t="shared" si="20"/>
        <v>615589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425519.17</v>
      </c>
      <c r="D694" s="180">
        <f>(D615/D612)*AC76</f>
        <v>3689.7723066574395</v>
      </c>
      <c r="E694" s="180">
        <f>(E623/E612)*SUM(C694:D694)</f>
        <v>218631.85642907099</v>
      </c>
      <c r="F694" s="180">
        <f>(F624/F612)*AC64</f>
        <v>43.008616620589031</v>
      </c>
      <c r="G694" s="180">
        <f>(G625/G612)*AC77</f>
        <v>0</v>
      </c>
      <c r="H694" s="180">
        <f>(H628/H612)*AC60</f>
        <v>118.78228867178488</v>
      </c>
      <c r="I694" s="180">
        <f>(I629/I612)*AC78</f>
        <v>1584.1500904765903</v>
      </c>
      <c r="J694" s="180">
        <f>(J630/J612)*AC79</f>
        <v>0</v>
      </c>
      <c r="K694" s="180">
        <f>(K644/K612)*AC75</f>
        <v>22986.480713915629</v>
      </c>
      <c r="L694" s="180">
        <f>(L647/L612)*AC80</f>
        <v>0</v>
      </c>
      <c r="M694" s="180">
        <f t="shared" si="20"/>
        <v>247054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1201587.77</v>
      </c>
      <c r="D696" s="180">
        <f>(D615/D612)*AE76</f>
        <v>80312.707000886105</v>
      </c>
      <c r="E696" s="180">
        <f>(E623/E612)*SUM(C696:D696)</f>
        <v>652978.66241513344</v>
      </c>
      <c r="F696" s="180">
        <f>(F624/F612)*AE64</f>
        <v>20.184032761158079</v>
      </c>
      <c r="G696" s="180">
        <f>(G625/G612)*AE77</f>
        <v>0</v>
      </c>
      <c r="H696" s="180">
        <f>(H628/H612)*AE60</f>
        <v>248.83588940731576</v>
      </c>
      <c r="I696" s="180">
        <f>(I629/I612)*AE78</f>
        <v>34481.093001949695</v>
      </c>
      <c r="J696" s="180">
        <f>(J630/J612)*AE79</f>
        <v>0</v>
      </c>
      <c r="K696" s="180">
        <f>(K644/K612)*AE75</f>
        <v>23172.55991263234</v>
      </c>
      <c r="L696" s="180">
        <f>(L647/L612)*AE80</f>
        <v>0</v>
      </c>
      <c r="M696" s="180">
        <f t="shared" si="20"/>
        <v>791214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2202806.0299999998</v>
      </c>
      <c r="D698" s="180">
        <f>(D615/D612)*AG76</f>
        <v>30821.964845313014</v>
      </c>
      <c r="E698" s="180">
        <f>(E623/E612)*SUM(C698:D698)</f>
        <v>1137772.741780547</v>
      </c>
      <c r="F698" s="180">
        <f>(F624/F612)*AG64</f>
        <v>76.124440992368619</v>
      </c>
      <c r="G698" s="180">
        <f>(G625/G612)*AG77</f>
        <v>0</v>
      </c>
      <c r="H698" s="180">
        <f>(H628/H612)*AG60</f>
        <v>292.83735765617035</v>
      </c>
      <c r="I698" s="180">
        <f>(I629/I612)*AG78</f>
        <v>13232.962454152321</v>
      </c>
      <c r="J698" s="180">
        <f>(J630/J612)*AG79</f>
        <v>0</v>
      </c>
      <c r="K698" s="180">
        <f>(K644/K612)*AG75</f>
        <v>71381.968382025691</v>
      </c>
      <c r="L698" s="180">
        <f>(L647/L612)*AG80</f>
        <v>180729.87726089606</v>
      </c>
      <c r="M698" s="180">
        <f t="shared" si="20"/>
        <v>1434308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1675.1499276920695</v>
      </c>
      <c r="L701" s="180">
        <f>(L647/L612)*AJ80</f>
        <v>0</v>
      </c>
      <c r="M701" s="180">
        <f t="shared" si="20"/>
        <v>1675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107.97915053791178</v>
      </c>
      <c r="L713" s="180">
        <f>(L647/L612)*AV80</f>
        <v>0</v>
      </c>
      <c r="M713" s="180">
        <f t="shared" si="20"/>
        <v>108</v>
      </c>
      <c r="N713" s="199" t="s">
        <v>741</v>
      </c>
    </row>
    <row r="715" spans="1:83" ht="12.6" customHeight="1" x14ac:dyDescent="0.25">
      <c r="C715" s="180">
        <f>SUM(C614:C647)+SUM(C668:C713)</f>
        <v>22449987.70715303</v>
      </c>
      <c r="D715" s="180">
        <f>SUM(D616:D647)+SUM(D668:D713)</f>
        <v>1033463.7799999999</v>
      </c>
      <c r="E715" s="180">
        <f>SUM(E624:E647)+SUM(E668:E713)</f>
        <v>7576371.3844563076</v>
      </c>
      <c r="F715" s="180">
        <f>SUM(F625:F648)+SUM(F668:F713)</f>
        <v>1491.7234900783419</v>
      </c>
      <c r="G715" s="180">
        <f>SUM(G626:G647)+SUM(G668:G713)</f>
        <v>851613.31465167296</v>
      </c>
      <c r="H715" s="180">
        <f>SUM(H629:H647)+SUM(H668:H713)</f>
        <v>2672.3847391139334</v>
      </c>
      <c r="I715" s="180">
        <f>SUM(I630:I647)+SUM(I668:I713)</f>
        <v>379785.34802244836</v>
      </c>
      <c r="J715" s="180">
        <f>SUM(J631:J647)+SUM(J668:J713)</f>
        <v>154145.05749457233</v>
      </c>
      <c r="K715" s="180">
        <f>SUM(K668:K713)</f>
        <v>412067.70886286744</v>
      </c>
      <c r="L715" s="180">
        <f>SUM(L668:L713)</f>
        <v>990577.62704517983</v>
      </c>
      <c r="M715" s="180">
        <f>SUM(M668:M713)</f>
        <v>10241214</v>
      </c>
      <c r="N715" s="198" t="s">
        <v>742</v>
      </c>
    </row>
    <row r="716" spans="1:83" ht="12.6" customHeight="1" x14ac:dyDescent="0.25">
      <c r="C716" s="180">
        <f>CE71</f>
        <v>22449987.707153037</v>
      </c>
      <c r="D716" s="180">
        <f>D615</f>
        <v>1033463.7800000001</v>
      </c>
      <c r="E716" s="180">
        <f>E623</f>
        <v>7576371.3844563067</v>
      </c>
      <c r="F716" s="180">
        <f>F624</f>
        <v>1491.7234900783421</v>
      </c>
      <c r="G716" s="180">
        <f>G625</f>
        <v>851613.31465167284</v>
      </c>
      <c r="H716" s="180">
        <f>H628</f>
        <v>2672.3847391139338</v>
      </c>
      <c r="I716" s="180">
        <f>I629</f>
        <v>379785.34802244842</v>
      </c>
      <c r="J716" s="180">
        <f>J630</f>
        <v>154145.05749457233</v>
      </c>
      <c r="K716" s="180">
        <f>K644</f>
        <v>412067.70886286744</v>
      </c>
      <c r="L716" s="180">
        <f>L647</f>
        <v>990577.6270451796</v>
      </c>
      <c r="M716" s="180">
        <f>C648</f>
        <v>10241214.947153034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194*2017*A</v>
      </c>
      <c r="B722" s="276">
        <f>ROUND(C165,0)</f>
        <v>684633</v>
      </c>
      <c r="C722" s="276">
        <f>ROUND(C166,0)</f>
        <v>10136</v>
      </c>
      <c r="D722" s="276">
        <f>ROUND(C167,0)</f>
        <v>-12365</v>
      </c>
      <c r="E722" s="276">
        <f>ROUND(C168,0)</f>
        <v>0</v>
      </c>
      <c r="F722" s="276">
        <f>ROUND(C169,0)</f>
        <v>0</v>
      </c>
      <c r="G722" s="276">
        <f>ROUND(C170,0)</f>
        <v>167323</v>
      </c>
      <c r="H722" s="276">
        <f>ROUND(C171+C172,0)</f>
        <v>17384</v>
      </c>
      <c r="I722" s="276">
        <f>ROUND(C175,0)</f>
        <v>0</v>
      </c>
      <c r="J722" s="276">
        <f>ROUND(C176,0)</f>
        <v>69129</v>
      </c>
      <c r="K722" s="276">
        <f>ROUND(C179,0)</f>
        <v>26288</v>
      </c>
      <c r="L722" s="276">
        <f>ROUND(C180,0)</f>
        <v>75</v>
      </c>
      <c r="M722" s="276">
        <f>ROUND(C183,0)</f>
        <v>18223</v>
      </c>
      <c r="N722" s="276">
        <f>ROUND(C184,0)</f>
        <v>169001</v>
      </c>
      <c r="O722" s="276">
        <f>ROUND(C185,0)</f>
        <v>0</v>
      </c>
      <c r="P722" s="276">
        <f>ROUND(C188,0)</f>
        <v>0</v>
      </c>
      <c r="Q722" s="276">
        <f>ROUND(C189,0)</f>
        <v>199159</v>
      </c>
      <c r="R722" s="276">
        <f>ROUND(B195,0)</f>
        <v>164422</v>
      </c>
      <c r="S722" s="276">
        <f>ROUND(C195,0)</f>
        <v>0</v>
      </c>
      <c r="T722" s="276">
        <f>ROUND(D195,0)</f>
        <v>0</v>
      </c>
      <c r="U722" s="276">
        <f>ROUND(B196,0)</f>
        <v>274692</v>
      </c>
      <c r="V722" s="276">
        <f>ROUND(C196,0)</f>
        <v>0</v>
      </c>
      <c r="W722" s="276">
        <f>ROUND(D196,0)</f>
        <v>0</v>
      </c>
      <c r="X722" s="276">
        <f>ROUND(B197,0)</f>
        <v>5537107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2102471</v>
      </c>
      <c r="AE722" s="276">
        <f>ROUND(C199,0)</f>
        <v>0</v>
      </c>
      <c r="AF722" s="276">
        <f>ROUND(D199,0)</f>
        <v>0</v>
      </c>
      <c r="AG722" s="276">
        <f>ROUND(B200,0)</f>
        <v>6329916</v>
      </c>
      <c r="AH722" s="276">
        <f>ROUND(C200,0)</f>
        <v>86634</v>
      </c>
      <c r="AI722" s="276">
        <f>ROUND(D200,0)</f>
        <v>0</v>
      </c>
      <c r="AJ722" s="276">
        <f>ROUND(B201,0)</f>
        <v>6773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19118</v>
      </c>
      <c r="AQ722" s="276">
        <f>ROUND(C203,0)</f>
        <v>2738</v>
      </c>
      <c r="AR722" s="276">
        <f>ROUND(D203,0)</f>
        <v>0</v>
      </c>
      <c r="AS722" s="276"/>
      <c r="AT722" s="276"/>
      <c r="AU722" s="276"/>
      <c r="AV722" s="276">
        <f>ROUND(B209,0)</f>
        <v>224222</v>
      </c>
      <c r="AW722" s="276">
        <f>ROUND(C209,0)</f>
        <v>8019</v>
      </c>
      <c r="AX722" s="276">
        <f>ROUND(D209,0)</f>
        <v>0</v>
      </c>
      <c r="AY722" s="276">
        <f>ROUND(B210,0)</f>
        <v>4190348</v>
      </c>
      <c r="AZ722" s="276">
        <f>ROUND(C210,0)</f>
        <v>140748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1949127</v>
      </c>
      <c r="BF722" s="276">
        <f>ROUND(C212,0)</f>
        <v>39799</v>
      </c>
      <c r="BG722" s="276">
        <f>ROUND(D212,0)</f>
        <v>0</v>
      </c>
      <c r="BH722" s="276">
        <f>ROUND(B213,0)</f>
        <v>5474686</v>
      </c>
      <c r="BI722" s="276">
        <f>ROUND(C213,0)</f>
        <v>234555</v>
      </c>
      <c r="BJ722" s="276">
        <f>ROUND(D213,0)</f>
        <v>0</v>
      </c>
      <c r="BK722" s="276">
        <f>ROUND(B214,0)</f>
        <v>6773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15410826</v>
      </c>
      <c r="BU722" s="276">
        <f>ROUND(C224,0)</f>
        <v>6220310</v>
      </c>
      <c r="BV722" s="276">
        <f>ROUND(C225,0)</f>
        <v>346015</v>
      </c>
      <c r="BW722" s="276">
        <f>ROUND(C226,0)</f>
        <v>368313</v>
      </c>
      <c r="BX722" s="276">
        <f>ROUND(C227,0)</f>
        <v>1181405</v>
      </c>
      <c r="BY722" s="276">
        <f>ROUND(C228,0)</f>
        <v>115834</v>
      </c>
      <c r="BZ722" s="276">
        <f>ROUND(C231,0)</f>
        <v>118</v>
      </c>
      <c r="CA722" s="276">
        <f>ROUND(C233,0)</f>
        <v>76683</v>
      </c>
      <c r="CB722" s="276">
        <f>ROUND(C234,0)</f>
        <v>612002</v>
      </c>
      <c r="CC722" s="276">
        <f>ROUND(C238+C239,0)</f>
        <v>0</v>
      </c>
      <c r="CD722" s="276">
        <f>D221</f>
        <v>277644.45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194*2017*A</v>
      </c>
      <c r="B726" s="276">
        <f>ROUND(C111,0)</f>
        <v>522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3320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23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40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65</v>
      </c>
      <c r="W726" s="276">
        <f>ROUND(C129,0)</f>
        <v>0</v>
      </c>
      <c r="X726" s="276">
        <f>ROUND(B138,0)</f>
        <v>408</v>
      </c>
      <c r="Y726" s="276">
        <f>ROUND(B139,0)</f>
        <v>2624</v>
      </c>
      <c r="Z726" s="276">
        <f>ROUND(B140,0)</f>
        <v>14434</v>
      </c>
      <c r="AA726" s="276">
        <f>ROUND(B141,0)</f>
        <v>8279611</v>
      </c>
      <c r="AB726" s="276">
        <f>ROUND(B142,0)</f>
        <v>16573779</v>
      </c>
      <c r="AC726" s="276">
        <f>ROUND(C138,0)</f>
        <v>72</v>
      </c>
      <c r="AD726" s="276">
        <f>ROUND(C139,0)</f>
        <v>544</v>
      </c>
      <c r="AE726" s="276">
        <f>ROUND(C140,0)</f>
        <v>6925</v>
      </c>
      <c r="AF726" s="276">
        <f>ROUND(C141,0)</f>
        <v>4240436</v>
      </c>
      <c r="AG726" s="276">
        <f>ROUND(C142,0)</f>
        <v>7951987</v>
      </c>
      <c r="AH726" s="276">
        <f>ROUND(D138,0)</f>
        <v>42</v>
      </c>
      <c r="AI726" s="276">
        <f>ROUND(D139,0)</f>
        <v>152</v>
      </c>
      <c r="AJ726" s="276">
        <f>ROUND(D140,0)</f>
        <v>5782</v>
      </c>
      <c r="AK726" s="276">
        <f>ROUND(D141,0)</f>
        <v>1402101</v>
      </c>
      <c r="AL726" s="276">
        <f>ROUND(D142,0)</f>
        <v>6638861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194*2017*A</v>
      </c>
      <c r="B730" s="276">
        <f>ROUND(C250,0)</f>
        <v>39226</v>
      </c>
      <c r="C730" s="276">
        <f>ROUND(C251,0)</f>
        <v>0</v>
      </c>
      <c r="D730" s="276">
        <f>ROUND(C252,0)</f>
        <v>4673630</v>
      </c>
      <c r="E730" s="276">
        <f>ROUND(C253,0)</f>
        <v>2436384</v>
      </c>
      <c r="F730" s="276">
        <f>ROUND(C254,0)</f>
        <v>0</v>
      </c>
      <c r="G730" s="276">
        <f>ROUND(C255,0)</f>
        <v>4711479</v>
      </c>
      <c r="H730" s="276">
        <f>ROUND(C256,0)</f>
        <v>0</v>
      </c>
      <c r="I730" s="276">
        <f>ROUND(C257,0)</f>
        <v>157454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3318207</v>
      </c>
      <c r="O730" s="276">
        <f>ROUND(C267,0)</f>
        <v>164422</v>
      </c>
      <c r="P730" s="276">
        <f>ROUND(C268,0)</f>
        <v>274692</v>
      </c>
      <c r="Q730" s="276">
        <f>ROUND(C269,0)</f>
        <v>5537107</v>
      </c>
      <c r="R730" s="276">
        <f>ROUND(C270,0)</f>
        <v>0</v>
      </c>
      <c r="S730" s="276">
        <f>ROUND(C271,0)</f>
        <v>2102471</v>
      </c>
      <c r="T730" s="276">
        <f>ROUND(C272,0)</f>
        <v>6423323</v>
      </c>
      <c r="U730" s="276">
        <f>ROUND(C273,0)</f>
        <v>0</v>
      </c>
      <c r="V730" s="276">
        <f>ROUND(C274,0)</f>
        <v>21857</v>
      </c>
      <c r="W730" s="276">
        <f>ROUND(C275,0)</f>
        <v>0</v>
      </c>
      <c r="X730" s="276">
        <f>ROUND(C276,0)</f>
        <v>12268278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39917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211118</v>
      </c>
      <c r="AI730" s="276">
        <f>ROUND(C306,0)</f>
        <v>715366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195800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4446078</v>
      </c>
      <c r="AZ730" s="276">
        <f>ROUND(C327,0)</f>
        <v>0</v>
      </c>
      <c r="BA730" s="276">
        <f>ROUND(C328,0)</f>
        <v>0</v>
      </c>
      <c r="BB730" s="276">
        <f>ROUND(C332,0)</f>
        <v>7190759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136.74</v>
      </c>
      <c r="BJ730" s="276">
        <f>ROUND(C359,0)</f>
        <v>13922148</v>
      </c>
      <c r="BK730" s="276">
        <f>ROUND(C360,0)</f>
        <v>31164626</v>
      </c>
      <c r="BL730" s="276">
        <f>ROUND(C364,0)</f>
        <v>23642703</v>
      </c>
      <c r="BM730" s="276">
        <f>ROUND(C365,0)</f>
        <v>688685</v>
      </c>
      <c r="BN730" s="276">
        <f>ROUND(C366,0)</f>
        <v>0</v>
      </c>
      <c r="BO730" s="276">
        <f>ROUND(C370,0)</f>
        <v>68523</v>
      </c>
      <c r="BP730" s="276">
        <f>ROUND(C371,0)</f>
        <v>0</v>
      </c>
      <c r="BQ730" s="276">
        <f>ROUND(C378,0)</f>
        <v>9759051</v>
      </c>
      <c r="BR730" s="276">
        <f>ROUND(C379,0)</f>
        <v>867111</v>
      </c>
      <c r="BS730" s="276">
        <f>ROUND(C380,0)</f>
        <v>589496</v>
      </c>
      <c r="BT730" s="276">
        <f>ROUND(C381,0)</f>
        <v>1484330</v>
      </c>
      <c r="BU730" s="276">
        <f>ROUND(C382,0)</f>
        <v>225509</v>
      </c>
      <c r="BV730" s="276">
        <f>ROUND(C383,0)</f>
        <v>1507960</v>
      </c>
      <c r="BW730" s="276">
        <f>ROUND(C384,0)</f>
        <v>423121</v>
      </c>
      <c r="BX730" s="276">
        <f>ROUND(C385,0)</f>
        <v>69129</v>
      </c>
      <c r="BY730" s="276">
        <f>ROUND(C386,0)</f>
        <v>26363</v>
      </c>
      <c r="BZ730" s="276">
        <f>ROUND(C387,0)</f>
        <v>187224</v>
      </c>
      <c r="CA730" s="276">
        <f>ROUND(C388,0)</f>
        <v>199159</v>
      </c>
      <c r="CB730" s="276">
        <f>C363</f>
        <v>277644.45</v>
      </c>
      <c r="CC730" s="276">
        <f>ROUND(C389,0)</f>
        <v>7180058</v>
      </c>
      <c r="CD730" s="276">
        <f>ROUND(C392,0)</f>
        <v>323502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194*2017*6010*A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194*2017*6030*A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194*2017*6070*A</v>
      </c>
      <c r="B736" s="276">
        <f>ROUND(E59,0)</f>
        <v>3320</v>
      </c>
      <c r="C736" s="278">
        <f>ROUND(E60,2)</f>
        <v>21.06</v>
      </c>
      <c r="D736" s="276">
        <f>ROUND(E61,0)</f>
        <v>1552261</v>
      </c>
      <c r="E736" s="276">
        <f>ROUND(E62,0)</f>
        <v>137921</v>
      </c>
      <c r="F736" s="276">
        <f>ROUND(E63,0)</f>
        <v>0</v>
      </c>
      <c r="G736" s="276">
        <f>ROUND(E64,0)</f>
        <v>96595</v>
      </c>
      <c r="H736" s="276">
        <f>ROUND(E65,0)</f>
        <v>0</v>
      </c>
      <c r="I736" s="276">
        <f>ROUND(E66,0)</f>
        <v>30440</v>
      </c>
      <c r="J736" s="276">
        <f>ROUND(E67,0)</f>
        <v>56765</v>
      </c>
      <c r="K736" s="276">
        <f>ROUND(E68,0)</f>
        <v>0</v>
      </c>
      <c r="L736" s="276">
        <f>ROUND(E69,0)</f>
        <v>3862</v>
      </c>
      <c r="M736" s="276">
        <f>ROUND(E70,0)</f>
        <v>0</v>
      </c>
      <c r="N736" s="276">
        <f>ROUND(E75,0)</f>
        <v>4969469</v>
      </c>
      <c r="O736" s="276">
        <f>ROUND(E73,0)</f>
        <v>4427835</v>
      </c>
      <c r="P736" s="276">
        <f>IF(E76&gt;0,ROUND(E76,0),0)</f>
        <v>4587</v>
      </c>
      <c r="Q736" s="276">
        <f>IF(E77&gt;0,ROUND(E77,0),0)</f>
        <v>11014</v>
      </c>
      <c r="R736" s="276">
        <f>IF(E78&gt;0,ROUND(E78,0),0)</f>
        <v>1792</v>
      </c>
      <c r="S736" s="276">
        <f>IF(E79&gt;0,ROUND(E79,0),0)</f>
        <v>173860</v>
      </c>
      <c r="T736" s="278">
        <f>IF(E80&gt;0,ROUND(E80,2),0)</f>
        <v>10.86</v>
      </c>
      <c r="U736" s="276"/>
      <c r="V736" s="277"/>
      <c r="W736" s="276"/>
      <c r="X736" s="276"/>
      <c r="Y736" s="276">
        <f t="shared" si="21"/>
        <v>2744608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194*2017*6100*A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194*2017*6120*A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194*2017*6140*A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194*2017*6150*A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194*2017*6170*A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194*2017*6200*A</v>
      </c>
      <c r="B742" s="276">
        <f>ROUND(K59,0)</f>
        <v>0</v>
      </c>
      <c r="C742" s="278">
        <f>ROUND(K60,2)</f>
        <v>34.79</v>
      </c>
      <c r="D742" s="276">
        <f>ROUND(K61,0)</f>
        <v>1851446</v>
      </c>
      <c r="E742" s="276">
        <f>ROUND(K62,0)</f>
        <v>164505</v>
      </c>
      <c r="F742" s="276">
        <f>ROUND(K63,0)</f>
        <v>556</v>
      </c>
      <c r="G742" s="276">
        <f>ROUND(K64,0)</f>
        <v>167353</v>
      </c>
      <c r="H742" s="276">
        <f>ROUND(K65,0)</f>
        <v>0</v>
      </c>
      <c r="I742" s="276">
        <f>ROUND(K66,0)</f>
        <v>21762</v>
      </c>
      <c r="J742" s="276">
        <f>ROUND(K67,0)</f>
        <v>116090</v>
      </c>
      <c r="K742" s="276">
        <f>ROUND(K68,0)</f>
        <v>-22544</v>
      </c>
      <c r="L742" s="276">
        <f>ROUND(K69,0)</f>
        <v>9730</v>
      </c>
      <c r="M742" s="276">
        <f>ROUND(K70,0)</f>
        <v>28674</v>
      </c>
      <c r="N742" s="276">
        <f>ROUND(K75,0)</f>
        <v>3201800</v>
      </c>
      <c r="O742" s="276">
        <f>ROUND(K73,0)</f>
        <v>3201800</v>
      </c>
      <c r="P742" s="276">
        <f>IF(K76&gt;0,ROUND(K76,0),0)</f>
        <v>9382</v>
      </c>
      <c r="Q742" s="276">
        <f>IF(K77&gt;0,ROUND(K77,0),0)</f>
        <v>0</v>
      </c>
      <c r="R742" s="276">
        <f>IF(K78&gt;0,ROUND(K78,0),0)</f>
        <v>3665</v>
      </c>
      <c r="S742" s="276">
        <f>IF(K79&gt;0,ROUND(K79,0),0)</f>
        <v>0</v>
      </c>
      <c r="T742" s="278">
        <f>IF(K80&gt;0,ROUND(K80,2),0)</f>
        <v>6.96</v>
      </c>
      <c r="U742" s="276"/>
      <c r="V742" s="277"/>
      <c r="W742" s="276"/>
      <c r="X742" s="276"/>
      <c r="Y742" s="276">
        <f t="shared" si="21"/>
        <v>2080991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194*2017*6210*A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194*2017*6330*A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194*2017*6400*A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194*2017*7010*A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194*2017*7020*A</v>
      </c>
      <c r="B747" s="276">
        <f>ROUND(P59,0)</f>
        <v>0</v>
      </c>
      <c r="C747" s="278">
        <f>ROUND(P60,2)</f>
        <v>3.06</v>
      </c>
      <c r="D747" s="276">
        <f>ROUND(P61,0)</f>
        <v>251416</v>
      </c>
      <c r="E747" s="276">
        <f>ROUND(P62,0)</f>
        <v>22339</v>
      </c>
      <c r="F747" s="276">
        <f>ROUND(P63,0)</f>
        <v>0</v>
      </c>
      <c r="G747" s="276">
        <f>ROUND(P64,0)</f>
        <v>156251</v>
      </c>
      <c r="H747" s="276">
        <f>ROUND(P65,0)</f>
        <v>600</v>
      </c>
      <c r="I747" s="276">
        <f>ROUND(P66,0)</f>
        <v>38980</v>
      </c>
      <c r="J747" s="276">
        <f>ROUND(P67,0)</f>
        <v>30719</v>
      </c>
      <c r="K747" s="276">
        <f>ROUND(P68,0)</f>
        <v>0</v>
      </c>
      <c r="L747" s="276">
        <f>ROUND(P69,0)</f>
        <v>1843</v>
      </c>
      <c r="M747" s="276">
        <f>ROUND(P70,0)</f>
        <v>0</v>
      </c>
      <c r="N747" s="276">
        <f>ROUND(P75,0)</f>
        <v>1903480</v>
      </c>
      <c r="O747" s="276">
        <f>ROUND(P73,0)</f>
        <v>22683</v>
      </c>
      <c r="P747" s="276">
        <f>IF(P76&gt;0,ROUND(P76,0),0)</f>
        <v>2483</v>
      </c>
      <c r="Q747" s="276">
        <f>IF(P77&gt;0,ROUND(P77,0),0)</f>
        <v>0</v>
      </c>
      <c r="R747" s="276">
        <f>IF(P78&gt;0,ROUND(P78,0),0)</f>
        <v>970</v>
      </c>
      <c r="S747" s="276">
        <f>IF(P79&gt;0,ROUND(P79,0),0)</f>
        <v>0</v>
      </c>
      <c r="T747" s="278">
        <f>IF(P80&gt;0,ROUND(P80,2),0)</f>
        <v>1.81</v>
      </c>
      <c r="U747" s="276"/>
      <c r="V747" s="277"/>
      <c r="W747" s="276"/>
      <c r="X747" s="276"/>
      <c r="Y747" s="276">
        <f t="shared" si="21"/>
        <v>507450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194*2017*7030*A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194*2017*7040*A</v>
      </c>
      <c r="B749" s="276">
        <f>ROUND(R59,0)</f>
        <v>0</v>
      </c>
      <c r="C749" s="278">
        <f>ROUND(R60,2)</f>
        <v>2.02</v>
      </c>
      <c r="D749" s="276">
        <f>ROUND(R61,0)</f>
        <v>421949</v>
      </c>
      <c r="E749" s="276">
        <f>ROUND(R62,0)</f>
        <v>37491</v>
      </c>
      <c r="F749" s="276">
        <f>ROUND(R63,0)</f>
        <v>0</v>
      </c>
      <c r="G749" s="276">
        <f>ROUND(R64,0)</f>
        <v>21021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3177</v>
      </c>
      <c r="M749" s="276">
        <f>ROUND(R70,0)</f>
        <v>0</v>
      </c>
      <c r="N749" s="276">
        <f>ROUND(R75,0)</f>
        <v>522564</v>
      </c>
      <c r="O749" s="276">
        <f>ROUND(R73,0)</f>
        <v>18471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251199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194*2017*7050*A</v>
      </c>
      <c r="B750" s="276"/>
      <c r="C750" s="278">
        <f>ROUND(S60,2)</f>
        <v>0.01</v>
      </c>
      <c r="D750" s="276">
        <f>ROUND(S61,0)</f>
        <v>301</v>
      </c>
      <c r="E750" s="276">
        <f>ROUND(S62,0)</f>
        <v>27</v>
      </c>
      <c r="F750" s="276">
        <f>ROUND(S63,0)</f>
        <v>0</v>
      </c>
      <c r="G750" s="276">
        <f>ROUND(S64,0)</f>
        <v>-71784</v>
      </c>
      <c r="H750" s="276">
        <f>ROUND(S65,0)</f>
        <v>0</v>
      </c>
      <c r="I750" s="276">
        <f>ROUND(S66,0)</f>
        <v>17014</v>
      </c>
      <c r="J750" s="276">
        <f>ROUND(S67,0)</f>
        <v>21705</v>
      </c>
      <c r="K750" s="276">
        <f>ROUND(S68,0)</f>
        <v>659</v>
      </c>
      <c r="L750" s="276">
        <f>ROUND(S69,0)</f>
        <v>1625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1754</v>
      </c>
      <c r="Q750" s="276">
        <f>IF(S77&gt;0,ROUND(S77,0),0)</f>
        <v>0</v>
      </c>
      <c r="R750" s="276">
        <f>IF(S78&gt;0,ROUND(S78,0),0)</f>
        <v>685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98070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194*2017*7060*A</v>
      </c>
      <c r="B751" s="276"/>
      <c r="C751" s="278">
        <f>ROUND(T60,2)</f>
        <v>0.4</v>
      </c>
      <c r="D751" s="276">
        <f>ROUND(T61,0)</f>
        <v>34439</v>
      </c>
      <c r="E751" s="276">
        <f>ROUND(T62,0)</f>
        <v>3060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431888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0.4</v>
      </c>
      <c r="U751" s="276"/>
      <c r="V751" s="277"/>
      <c r="W751" s="276"/>
      <c r="X751" s="276"/>
      <c r="Y751" s="276">
        <f t="shared" si="21"/>
        <v>39230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194*2017*7070*A</v>
      </c>
      <c r="B752" s="276">
        <f>ROUND(U59,0)</f>
        <v>0</v>
      </c>
      <c r="C752" s="278">
        <f>ROUND(U60,2)</f>
        <v>7.65</v>
      </c>
      <c r="D752" s="276">
        <f>ROUND(U61,0)</f>
        <v>524793</v>
      </c>
      <c r="E752" s="276">
        <f>ROUND(U62,0)</f>
        <v>46629</v>
      </c>
      <c r="F752" s="276">
        <f>ROUND(U63,0)</f>
        <v>0</v>
      </c>
      <c r="G752" s="276">
        <f>ROUND(U64,0)</f>
        <v>235570</v>
      </c>
      <c r="H752" s="276">
        <f>ROUND(U65,0)</f>
        <v>0</v>
      </c>
      <c r="I752" s="276">
        <f>ROUND(U66,0)</f>
        <v>197756</v>
      </c>
      <c r="J752" s="276">
        <f>ROUND(U67,0)</f>
        <v>10540</v>
      </c>
      <c r="K752" s="276">
        <f>ROUND(U68,0)</f>
        <v>39907</v>
      </c>
      <c r="L752" s="276">
        <f>ROUND(U69,0)</f>
        <v>16560</v>
      </c>
      <c r="M752" s="276">
        <f>ROUND(U70,0)</f>
        <v>0</v>
      </c>
      <c r="N752" s="276">
        <f>ROUND(U75,0)</f>
        <v>5826672</v>
      </c>
      <c r="O752" s="276">
        <f>ROUND(U73,0)</f>
        <v>994637</v>
      </c>
      <c r="P752" s="276">
        <f>IF(U76&gt;0,ROUND(U76,0),0)</f>
        <v>852</v>
      </c>
      <c r="Q752" s="276">
        <f>IF(U77&gt;0,ROUND(U77,0),0)</f>
        <v>0</v>
      </c>
      <c r="R752" s="276">
        <f>IF(U78&gt;0,ROUND(U78,0),0)</f>
        <v>333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654790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194*2017*7110*A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194*2017*7120*A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194*2017*7130*A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194*2017*7140*A</v>
      </c>
      <c r="B756" s="276">
        <f>ROUND(Y59,0)</f>
        <v>0</v>
      </c>
      <c r="C756" s="278">
        <f>ROUND(Y60,2)</f>
        <v>6.11</v>
      </c>
      <c r="D756" s="276">
        <f>ROUND(Y61,0)</f>
        <v>522097</v>
      </c>
      <c r="E756" s="276">
        <f>ROUND(Y62,0)</f>
        <v>46389</v>
      </c>
      <c r="F756" s="276">
        <f>ROUND(Y63,0)</f>
        <v>0</v>
      </c>
      <c r="G756" s="276">
        <f>ROUND(Y64,0)</f>
        <v>26407</v>
      </c>
      <c r="H756" s="276">
        <f>ROUND(Y65,0)</f>
        <v>0</v>
      </c>
      <c r="I756" s="276">
        <f>ROUND(Y66,0)</f>
        <v>437172</v>
      </c>
      <c r="J756" s="276">
        <f>ROUND(Y67,0)</f>
        <v>26160</v>
      </c>
      <c r="K756" s="276">
        <f>ROUND(Y68,0)</f>
        <v>0</v>
      </c>
      <c r="L756" s="276">
        <f>ROUND(Y69,0)</f>
        <v>154</v>
      </c>
      <c r="M756" s="276">
        <f>ROUND(Y70,0)</f>
        <v>225</v>
      </c>
      <c r="N756" s="276">
        <f>ROUND(Y75,0)</f>
        <v>10807661</v>
      </c>
      <c r="O756" s="276">
        <f>ROUND(Y73,0)</f>
        <v>680626</v>
      </c>
      <c r="P756" s="276">
        <f>IF(Y76&gt;0,ROUND(Y76,0),0)</f>
        <v>2114</v>
      </c>
      <c r="Q756" s="276">
        <f>IF(Y77&gt;0,ROUND(Y77,0),0)</f>
        <v>0</v>
      </c>
      <c r="R756" s="276">
        <f>IF(Y78&gt;0,ROUND(Y78,0),0)</f>
        <v>826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774928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194*2017*7150*A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194*2017*7160*A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194*2017*7170*A</v>
      </c>
      <c r="B759" s="276"/>
      <c r="C759" s="278">
        <f>ROUND(AB60,2)</f>
        <v>4.97</v>
      </c>
      <c r="D759" s="276">
        <f>ROUND(AB61,0)</f>
        <v>517794</v>
      </c>
      <c r="E759" s="276">
        <f>ROUND(AB62,0)</f>
        <v>46007</v>
      </c>
      <c r="F759" s="276">
        <f>ROUND(AB63,0)</f>
        <v>0</v>
      </c>
      <c r="G759" s="276">
        <f>ROUND(AB64,0)</f>
        <v>432756</v>
      </c>
      <c r="H759" s="276">
        <f>ROUND(AB65,0)</f>
        <v>0</v>
      </c>
      <c r="I759" s="276">
        <f>ROUND(AB66,0)</f>
        <v>44332</v>
      </c>
      <c r="J759" s="276">
        <f>ROUND(AB67,0)</f>
        <v>3015</v>
      </c>
      <c r="K759" s="276">
        <f>ROUND(AB68,0)</f>
        <v>50706</v>
      </c>
      <c r="L759" s="276">
        <f>ROUND(AB69,0)</f>
        <v>3441</v>
      </c>
      <c r="M759" s="276">
        <f>ROUND(AB70,0)</f>
        <v>0</v>
      </c>
      <c r="N759" s="276">
        <f>ROUND(AB75,0)</f>
        <v>4367278</v>
      </c>
      <c r="O759" s="276">
        <f>ROUND(AB73,0)</f>
        <v>1874427</v>
      </c>
      <c r="P759" s="276">
        <f>IF(AB76&gt;0,ROUND(AB76,0),0)</f>
        <v>244</v>
      </c>
      <c r="Q759" s="276">
        <f>IF(AB77&gt;0,ROUND(AB77,0),0)</f>
        <v>0</v>
      </c>
      <c r="R759" s="276">
        <f>IF(AB78&gt;0,ROUND(AB78,0),0)</f>
        <v>95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615589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194*2017*7180*A</v>
      </c>
      <c r="B760" s="276">
        <f>ROUND(AC59,0)</f>
        <v>0</v>
      </c>
      <c r="C760" s="278">
        <f>ROUND(AC60,2)</f>
        <v>5.48</v>
      </c>
      <c r="D760" s="276">
        <f>ROUND(AC61,0)</f>
        <v>347485</v>
      </c>
      <c r="E760" s="276">
        <f>ROUND(AC62,0)</f>
        <v>30875</v>
      </c>
      <c r="F760" s="276">
        <f>ROUND(AC63,0)</f>
        <v>0</v>
      </c>
      <c r="G760" s="276">
        <f>ROUND(AC64,0)</f>
        <v>41516</v>
      </c>
      <c r="H760" s="276">
        <f>ROUND(AC65,0)</f>
        <v>0</v>
      </c>
      <c r="I760" s="276">
        <f>ROUND(AC66,0)</f>
        <v>1976</v>
      </c>
      <c r="J760" s="276">
        <f>ROUND(AC67,0)</f>
        <v>1366</v>
      </c>
      <c r="K760" s="276">
        <f>ROUND(AC68,0)</f>
        <v>0</v>
      </c>
      <c r="L760" s="276">
        <f>ROUND(AC69,0)</f>
        <v>2301</v>
      </c>
      <c r="M760" s="276">
        <f>ROUND(AC70,0)</f>
        <v>0</v>
      </c>
      <c r="N760" s="276">
        <f>ROUND(AC75,0)</f>
        <v>2515087</v>
      </c>
      <c r="O760" s="276">
        <f>ROUND(AC73,0)</f>
        <v>1663186</v>
      </c>
      <c r="P760" s="276">
        <f>IF(AC76&gt;0,ROUND(AC76,0),0)</f>
        <v>110</v>
      </c>
      <c r="Q760" s="276">
        <f>IF(AC77&gt;0,ROUND(AC77,0),0)</f>
        <v>0</v>
      </c>
      <c r="R760" s="276">
        <f>IF(AC78&gt;0,ROUND(AC78,0),0)</f>
        <v>43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247054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194*2017*7190*A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194*2017*7200*A</v>
      </c>
      <c r="B762" s="276">
        <f>ROUND(AE59,0)</f>
        <v>0</v>
      </c>
      <c r="C762" s="278">
        <f>ROUND(AE60,2)</f>
        <v>11.48</v>
      </c>
      <c r="D762" s="276">
        <f>ROUND(AE61,0)</f>
        <v>1050433</v>
      </c>
      <c r="E762" s="276">
        <f>ROUND(AE62,0)</f>
        <v>93333</v>
      </c>
      <c r="F762" s="276">
        <f>ROUND(AE63,0)</f>
        <v>0</v>
      </c>
      <c r="G762" s="276">
        <f>ROUND(AE64,0)</f>
        <v>19484</v>
      </c>
      <c r="H762" s="276">
        <f>ROUND(AE65,0)</f>
        <v>0</v>
      </c>
      <c r="I762" s="276">
        <f>ROUND(AE66,0)</f>
        <v>3925</v>
      </c>
      <c r="J762" s="276">
        <f>ROUND(AE67,0)</f>
        <v>29735</v>
      </c>
      <c r="K762" s="276">
        <f>ROUND(AE68,0)</f>
        <v>0</v>
      </c>
      <c r="L762" s="276">
        <f>ROUND(AE69,0)</f>
        <v>4679</v>
      </c>
      <c r="M762" s="276">
        <f>ROUND(AE70,0)</f>
        <v>0</v>
      </c>
      <c r="N762" s="276">
        <f>ROUND(AE75,0)</f>
        <v>2535447</v>
      </c>
      <c r="O762" s="276">
        <f>ROUND(AE73,0)</f>
        <v>820423</v>
      </c>
      <c r="P762" s="276">
        <f>IF(AE76&gt;0,ROUND(AE76,0),0)</f>
        <v>2403</v>
      </c>
      <c r="Q762" s="276">
        <f>IF(AE77&gt;0,ROUND(AE77,0),0)</f>
        <v>0</v>
      </c>
      <c r="R762" s="276">
        <f>IF(AE78&gt;0,ROUND(AE78,0),0)</f>
        <v>939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791214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194*2017*7220*A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194*2017*7230*A</v>
      </c>
      <c r="B764" s="276">
        <f>ROUND(AG59,0)</f>
        <v>0</v>
      </c>
      <c r="C764" s="278">
        <f>ROUND(AG60,2)</f>
        <v>13.51</v>
      </c>
      <c r="D764" s="276">
        <f>ROUND(AG61,0)</f>
        <v>1282034</v>
      </c>
      <c r="E764" s="276">
        <f>ROUND(AG62,0)</f>
        <v>113911</v>
      </c>
      <c r="F764" s="276">
        <f>ROUND(AG63,0)</f>
        <v>523188</v>
      </c>
      <c r="G764" s="276">
        <f>ROUND(AG64,0)</f>
        <v>73483</v>
      </c>
      <c r="H764" s="276">
        <f>ROUND(AG65,0)</f>
        <v>0</v>
      </c>
      <c r="I764" s="276">
        <f>ROUND(AG66,0)</f>
        <v>193313</v>
      </c>
      <c r="J764" s="276">
        <f>ROUND(AG67,0)</f>
        <v>11412</v>
      </c>
      <c r="K764" s="276">
        <f>ROUND(AG68,0)</f>
        <v>0</v>
      </c>
      <c r="L764" s="276">
        <f>ROUND(AG69,0)</f>
        <v>16845</v>
      </c>
      <c r="M764" s="276">
        <f>ROUND(AG70,0)</f>
        <v>11380</v>
      </c>
      <c r="N764" s="276">
        <f>ROUND(AG75,0)</f>
        <v>7810325</v>
      </c>
      <c r="O764" s="276">
        <f>ROUND(AG73,0)</f>
        <v>217803</v>
      </c>
      <c r="P764" s="276">
        <f>IF(AG76&gt;0,ROUND(AG76,0),0)</f>
        <v>922</v>
      </c>
      <c r="Q764" s="276">
        <f>IF(AG77&gt;0,ROUND(AG77,0),0)</f>
        <v>0</v>
      </c>
      <c r="R764" s="276">
        <f>IF(AG78&gt;0,ROUND(AG78,0),0)</f>
        <v>360</v>
      </c>
      <c r="S764" s="276">
        <f>IF(AG79&gt;0,ROUND(AG79,0),0)</f>
        <v>0</v>
      </c>
      <c r="T764" s="278">
        <f>IF(AG80&gt;0,ROUND(AG80,2),0)</f>
        <v>4.47</v>
      </c>
      <c r="U764" s="276"/>
      <c r="V764" s="277"/>
      <c r="W764" s="276"/>
      <c r="X764" s="276"/>
      <c r="Y764" s="276">
        <f t="shared" si="21"/>
        <v>1434308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194*2017*7240*A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194*2017*7250*A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194*2017*7260*A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183288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1675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194*2017*7310*A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194*2017*7320*A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194*2017*7330*A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194*2017*7340*A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194*2017*7350*A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194*2017*7380*A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194*2017*7390*A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194*2017*7400*A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194*2017*7410*A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194*2017*7420*A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194*2017*7430*A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194*2017*7490*A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11815</v>
      </c>
      <c r="O779" s="276">
        <f>ROUND(AV73,0)</f>
        <v>257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108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194*2017*8200*A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194*2017*8310*A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194*2017*8320*A</v>
      </c>
      <c r="B782" s="276">
        <f>ROUND(AY59,0)</f>
        <v>11014</v>
      </c>
      <c r="C782" s="278">
        <f>ROUND(AY60,2)</f>
        <v>8</v>
      </c>
      <c r="D782" s="276">
        <f>ROUND(AY61,0)</f>
        <v>263089</v>
      </c>
      <c r="E782" s="276">
        <f>ROUND(AY62,0)</f>
        <v>23376</v>
      </c>
      <c r="F782" s="276">
        <f>ROUND(AY63,0)</f>
        <v>0</v>
      </c>
      <c r="G782" s="276">
        <f>ROUND(AY64,0)</f>
        <v>216832</v>
      </c>
      <c r="H782" s="276">
        <f>ROUND(AY65,0)</f>
        <v>0</v>
      </c>
      <c r="I782" s="276">
        <f>ROUND(AY66,0)</f>
        <v>1652</v>
      </c>
      <c r="J782" s="276">
        <f>ROUND(AY67,0)</f>
        <v>19793</v>
      </c>
      <c r="K782" s="276">
        <f>ROUND(AY68,0)</f>
        <v>0</v>
      </c>
      <c r="L782" s="276">
        <f>ROUND(AY69,0)</f>
        <v>2087</v>
      </c>
      <c r="M782" s="276">
        <f>ROUND(AY70,0)</f>
        <v>16223</v>
      </c>
      <c r="N782" s="276"/>
      <c r="O782" s="276"/>
      <c r="P782" s="276">
        <f>IF(AY76&gt;0,ROUND(AY76,0),0)</f>
        <v>1600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194*2017*8330*A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194*2017*8350*A</v>
      </c>
      <c r="B784" s="276">
        <f>ROUND(BA59,0)</f>
        <v>0</v>
      </c>
      <c r="C784" s="278">
        <f>ROUND(BA60,2)</f>
        <v>0.8</v>
      </c>
      <c r="D784" s="276">
        <f>ROUND(BA61,0)</f>
        <v>24760</v>
      </c>
      <c r="E784" s="276">
        <f>ROUND(BA62,0)</f>
        <v>2200</v>
      </c>
      <c r="F784" s="276">
        <f>ROUND(BA63,0)</f>
        <v>0</v>
      </c>
      <c r="G784" s="276">
        <f>ROUND(BA64,0)</f>
        <v>1066</v>
      </c>
      <c r="H784" s="276">
        <f>ROUND(BA65,0)</f>
        <v>0</v>
      </c>
      <c r="I784" s="276">
        <f>ROUND(BA66,0)</f>
        <v>74086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194*2017*8360*A</v>
      </c>
      <c r="B785" s="276"/>
      <c r="C785" s="278">
        <f>ROUND(BB60,2)</f>
        <v>0.7</v>
      </c>
      <c r="D785" s="276">
        <f>ROUND(BB61,0)</f>
        <v>49580</v>
      </c>
      <c r="E785" s="276">
        <f>ROUND(BB62,0)</f>
        <v>4405</v>
      </c>
      <c r="F785" s="276">
        <f>ROUND(BB63,0)</f>
        <v>0</v>
      </c>
      <c r="G785" s="276">
        <f>ROUND(BB64,0)</f>
        <v>-3140</v>
      </c>
      <c r="H785" s="276">
        <f>ROUND(BB65,0)</f>
        <v>0</v>
      </c>
      <c r="I785" s="276">
        <f>ROUND(BB66,0)</f>
        <v>21666</v>
      </c>
      <c r="J785" s="276">
        <f>ROUND(BB67,0)</f>
        <v>0</v>
      </c>
      <c r="K785" s="276">
        <f>ROUND(BB68,0)</f>
        <v>0</v>
      </c>
      <c r="L785" s="276">
        <f>ROUND(BB69,0)</f>
        <v>181</v>
      </c>
      <c r="M785" s="276">
        <f>ROUND(BB70,0)</f>
        <v>20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194*2017*8370*A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194*2017*8420*A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1278</v>
      </c>
      <c r="H787" s="276">
        <f>ROUND(BD65,0)</f>
        <v>0</v>
      </c>
      <c r="I787" s="276">
        <f>ROUND(BD66,0)</f>
        <v>2535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2825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194*2017*8430*A</v>
      </c>
      <c r="B788" s="276">
        <f>ROUND(BE59,0)</f>
        <v>34194</v>
      </c>
      <c r="C788" s="278">
        <f>ROUND(BE60,2)</f>
        <v>3.38</v>
      </c>
      <c r="D788" s="276">
        <f>ROUND(BE61,0)</f>
        <v>204506</v>
      </c>
      <c r="E788" s="276">
        <f>ROUND(BE62,0)</f>
        <v>18171</v>
      </c>
      <c r="F788" s="276">
        <f>ROUND(BE63,0)</f>
        <v>0</v>
      </c>
      <c r="G788" s="276">
        <f>ROUND(BE64,0)</f>
        <v>41707</v>
      </c>
      <c r="H788" s="276">
        <f>ROUND(BE65,0)</f>
        <v>211669</v>
      </c>
      <c r="I788" s="276">
        <f>ROUND(BE66,0)</f>
        <v>102087</v>
      </c>
      <c r="J788" s="276">
        <f>ROUND(BE67,0)</f>
        <v>40491</v>
      </c>
      <c r="K788" s="276">
        <f>ROUND(BE68,0)</f>
        <v>400</v>
      </c>
      <c r="L788" s="276">
        <f>ROUND(BE69,0)</f>
        <v>1686</v>
      </c>
      <c r="M788" s="276">
        <f>ROUND(BE70,0)</f>
        <v>0</v>
      </c>
      <c r="N788" s="276"/>
      <c r="O788" s="276"/>
      <c r="P788" s="276">
        <f>IF(BE76&gt;0,ROUND(BE76,0),0)</f>
        <v>3272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194*2017*8460*A</v>
      </c>
      <c r="B789" s="276"/>
      <c r="C789" s="278">
        <f>ROUND(BF60,2)</f>
        <v>6.41</v>
      </c>
      <c r="D789" s="276">
        <f>ROUND(BF61,0)</f>
        <v>193411</v>
      </c>
      <c r="E789" s="276">
        <f>ROUND(BF62,0)</f>
        <v>17185</v>
      </c>
      <c r="F789" s="276">
        <f>ROUND(BF63,0)</f>
        <v>0</v>
      </c>
      <c r="G789" s="276">
        <f>ROUND(BF64,0)</f>
        <v>19692</v>
      </c>
      <c r="H789" s="276">
        <f>ROUND(BF65,0)</f>
        <v>0</v>
      </c>
      <c r="I789" s="276">
        <f>ROUND(BF66,0)</f>
        <v>4592</v>
      </c>
      <c r="J789" s="276">
        <f>ROUND(BF67,0)</f>
        <v>4477</v>
      </c>
      <c r="K789" s="276">
        <f>ROUND(BF68,0)</f>
        <v>0</v>
      </c>
      <c r="L789" s="276">
        <f>ROUND(BF69,0)</f>
        <v>62</v>
      </c>
      <c r="M789" s="276">
        <f>ROUND(BF70,0)</f>
        <v>0</v>
      </c>
      <c r="N789" s="276"/>
      <c r="O789" s="276"/>
      <c r="P789" s="276">
        <f>IF(BF76&gt;0,ROUND(BF76,0),0)</f>
        <v>362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194*2017*8470*A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619</v>
      </c>
      <c r="I790" s="276">
        <f>ROUND(BG66,0)</f>
        <v>19502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194*2017*8480*A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4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2126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194*2017*8490*A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194*2017*8510*A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194*2017*8530*A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194*2017*8560*A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477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39</v>
      </c>
      <c r="Q795" s="276">
        <f>IF(BL77&gt;0,ROUND(BL77,0),0)</f>
        <v>0</v>
      </c>
      <c r="R795" s="276">
        <f>IF(BL78&gt;0,ROUND(BL78,0),0)</f>
        <v>15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194*2017*8590*A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194*2017*8610*A</v>
      </c>
      <c r="B797" s="276"/>
      <c r="C797" s="278">
        <f>ROUND(BN60,2)</f>
        <v>2.0699999999999998</v>
      </c>
      <c r="D797" s="276">
        <f>ROUND(BN61,0)</f>
        <v>219183</v>
      </c>
      <c r="E797" s="276">
        <f>ROUND(BN62,0)</f>
        <v>19475</v>
      </c>
      <c r="F797" s="276">
        <f>ROUND(BN63,0)</f>
        <v>65753</v>
      </c>
      <c r="G797" s="276">
        <f>ROUND(BN64,0)</f>
        <v>1393</v>
      </c>
      <c r="H797" s="276">
        <f>ROUND(BN65,0)</f>
        <v>11639</v>
      </c>
      <c r="I797" s="276">
        <f>ROUND(BN66,0)</f>
        <v>33412</v>
      </c>
      <c r="J797" s="276">
        <f>ROUND(BN67,0)</f>
        <v>30850</v>
      </c>
      <c r="K797" s="276">
        <f>ROUND(BN68,0)</f>
        <v>0</v>
      </c>
      <c r="L797" s="276">
        <f>ROUND(BN69,0)</f>
        <v>54680</v>
      </c>
      <c r="M797" s="276">
        <f>ROUND(BN70,0)</f>
        <v>8686</v>
      </c>
      <c r="N797" s="276"/>
      <c r="O797" s="276"/>
      <c r="P797" s="276">
        <f>IF(BN76&gt;0,ROUND(BN76,0),0)</f>
        <v>2493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194*2017*8620*A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1769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194*2017*8630*A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194*2017*8640*A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194*2017*8650*A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194*2017*8660*A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2737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221</v>
      </c>
      <c r="Q802" s="276">
        <f>IF(BS77&gt;0,ROUND(BS77,0),0)</f>
        <v>0</v>
      </c>
      <c r="R802" s="276">
        <f>IF(BS78&gt;0,ROUND(BS78,0),0)</f>
        <v>86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194*2017*8670*A</v>
      </c>
      <c r="B803" s="276"/>
      <c r="C803" s="278">
        <f>ROUND(BT60,2)</f>
        <v>1.46</v>
      </c>
      <c r="D803" s="276">
        <f>ROUND(BT61,0)</f>
        <v>96327</v>
      </c>
      <c r="E803" s="276">
        <f>ROUND(BT62,0)</f>
        <v>8559</v>
      </c>
      <c r="F803" s="276">
        <f>ROUND(BT63,0)</f>
        <v>0</v>
      </c>
      <c r="G803" s="276">
        <f>ROUND(BT64,0)</f>
        <v>-19</v>
      </c>
      <c r="H803" s="276">
        <f>ROUND(BT65,0)</f>
        <v>667</v>
      </c>
      <c r="I803" s="276">
        <f>ROUND(BT66,0)</f>
        <v>0</v>
      </c>
      <c r="J803" s="276">
        <f>ROUND(BT67,0)</f>
        <v>11730</v>
      </c>
      <c r="K803" s="276">
        <f>ROUND(BT68,0)</f>
        <v>0</v>
      </c>
      <c r="L803" s="276">
        <f>ROUND(BT69,0)</f>
        <v>3184</v>
      </c>
      <c r="M803" s="276">
        <f>ROUND(BT70,0)</f>
        <v>0</v>
      </c>
      <c r="N803" s="276"/>
      <c r="O803" s="276"/>
      <c r="P803" s="276">
        <f>IF(BT76&gt;0,ROUND(BT76,0),0)</f>
        <v>948</v>
      </c>
      <c r="Q803" s="276">
        <f>IF(BT77&gt;0,ROUND(BT77,0),0)</f>
        <v>0</v>
      </c>
      <c r="R803" s="276">
        <f>IF(BT78&gt;0,ROUND(BT78,0),0)</f>
        <v>370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194*2017*8680*A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194*2017*8690*A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5059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409</v>
      </c>
      <c r="Q805" s="276">
        <f>IF(BV77&gt;0,ROUND(BV77,0),0)</f>
        <v>0</v>
      </c>
      <c r="R805" s="276">
        <f>IF(BV78&gt;0,ROUND(BV78,0),0)</f>
        <v>160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194*2017*8700*A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59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194*2017*8710*A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194*2017*8720*A</v>
      </c>
      <c r="B808" s="276"/>
      <c r="C808" s="278">
        <f>ROUND(BY60,2)</f>
        <v>3.01</v>
      </c>
      <c r="D808" s="276">
        <f>ROUND(BY61,0)</f>
        <v>308380</v>
      </c>
      <c r="E808" s="276">
        <f>ROUND(BY62,0)</f>
        <v>27400</v>
      </c>
      <c r="F808" s="276">
        <f>ROUND(BY63,0)</f>
        <v>0</v>
      </c>
      <c r="G808" s="276">
        <f>ROUND(BY64,0)</f>
        <v>1536</v>
      </c>
      <c r="H808" s="276">
        <f>ROUND(BY65,0)</f>
        <v>0</v>
      </c>
      <c r="I808" s="276">
        <f>ROUND(BY66,0)</f>
        <v>260387</v>
      </c>
      <c r="J808" s="276">
        <f>ROUND(BY67,0)</f>
        <v>0</v>
      </c>
      <c r="K808" s="276">
        <f>ROUND(BY68,0)</f>
        <v>0</v>
      </c>
      <c r="L808" s="276">
        <f>ROUND(BY69,0)</f>
        <v>6561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194*2017*8730*A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194*2017*8740*A</v>
      </c>
      <c r="B810" s="276"/>
      <c r="C810" s="278">
        <f>ROUND(CA60,2)</f>
        <v>0.37</v>
      </c>
      <c r="D810" s="276">
        <f>ROUND(CA61,0)</f>
        <v>43367</v>
      </c>
      <c r="E810" s="276">
        <f>ROUND(CA62,0)</f>
        <v>3853</v>
      </c>
      <c r="F810" s="276">
        <f>ROUND(CA63,0)</f>
        <v>0</v>
      </c>
      <c r="G810" s="276">
        <f>ROUND(CA64,0)</f>
        <v>3501</v>
      </c>
      <c r="H810" s="276">
        <f>ROUND(CA65,0)</f>
        <v>314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928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194*2017*8770*A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194*2017*8790*A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1371</v>
      </c>
      <c r="J812" s="276">
        <f>ROUND(CC67,0)</f>
        <v>0</v>
      </c>
      <c r="K812" s="276">
        <f>ROUND(CC68,0)</f>
        <v>0</v>
      </c>
      <c r="L812" s="276">
        <f>ROUND(CC69,0)</f>
        <v>7044348</v>
      </c>
      <c r="M812" s="276">
        <f>ROUND(CC70,0)</f>
        <v>489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194*2017*9000*A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412747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136.74</v>
      </c>
      <c r="D815" s="277">
        <f t="shared" si="22"/>
        <v>9759051</v>
      </c>
      <c r="E815" s="277">
        <f t="shared" si="22"/>
        <v>867111</v>
      </c>
      <c r="F815" s="277">
        <f t="shared" si="22"/>
        <v>589497</v>
      </c>
      <c r="G815" s="277">
        <f t="shared" si="22"/>
        <v>1484330</v>
      </c>
      <c r="H815" s="277">
        <f t="shared" si="22"/>
        <v>225508</v>
      </c>
      <c r="I815" s="277">
        <f t="shared" si="22"/>
        <v>1507960</v>
      </c>
      <c r="J815" s="277">
        <f t="shared" si="22"/>
        <v>423121</v>
      </c>
      <c r="K815" s="277">
        <f t="shared" si="22"/>
        <v>69128</v>
      </c>
      <c r="L815" s="277">
        <f>SUM(L734:L813)+SUM(U734:U813)</f>
        <v>7592807</v>
      </c>
      <c r="M815" s="277">
        <f>SUM(M734:M813)+SUM(V734:V813)</f>
        <v>68522</v>
      </c>
      <c r="N815" s="277">
        <f t="shared" ref="N815:Y815" si="23">SUM(N734:N813)</f>
        <v>45086774</v>
      </c>
      <c r="O815" s="277">
        <f t="shared" si="23"/>
        <v>13922148</v>
      </c>
      <c r="P815" s="277">
        <f t="shared" si="23"/>
        <v>34195</v>
      </c>
      <c r="Q815" s="277">
        <f t="shared" si="23"/>
        <v>11014</v>
      </c>
      <c r="R815" s="277">
        <f t="shared" si="23"/>
        <v>10339</v>
      </c>
      <c r="S815" s="277">
        <f t="shared" si="23"/>
        <v>173860</v>
      </c>
      <c r="T815" s="281">
        <f t="shared" si="23"/>
        <v>24.499999999999996</v>
      </c>
      <c r="U815" s="277">
        <f t="shared" si="23"/>
        <v>412747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10241214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136.74</v>
      </c>
      <c r="D816" s="277">
        <f>CE61</f>
        <v>9759051.0300000012</v>
      </c>
      <c r="E816" s="277">
        <f>CE62</f>
        <v>867111</v>
      </c>
      <c r="F816" s="277">
        <f>CE63</f>
        <v>589496.05999999994</v>
      </c>
      <c r="G816" s="277">
        <f>CE64</f>
        <v>1484329.6300000004</v>
      </c>
      <c r="H816" s="280">
        <f>CE65</f>
        <v>225508.93</v>
      </c>
      <c r="I816" s="280">
        <f>CE66</f>
        <v>1507959.54</v>
      </c>
      <c r="J816" s="280">
        <f>CE67</f>
        <v>423121</v>
      </c>
      <c r="K816" s="280">
        <f>CE68</f>
        <v>69128.75</v>
      </c>
      <c r="L816" s="280">
        <f>CE69</f>
        <v>7592804.5071530333</v>
      </c>
      <c r="M816" s="280">
        <f>CE70</f>
        <v>68522.739999999991</v>
      </c>
      <c r="N816" s="277">
        <f>CE75</f>
        <v>45086774.730000004</v>
      </c>
      <c r="O816" s="277">
        <f>CE73</f>
        <v>13922148.289999999</v>
      </c>
      <c r="P816" s="277">
        <f>CE76</f>
        <v>34194.020000000004</v>
      </c>
      <c r="Q816" s="277">
        <f>CE77</f>
        <v>11014</v>
      </c>
      <c r="R816" s="277">
        <f>CE78</f>
        <v>10338.906182045866</v>
      </c>
      <c r="S816" s="277">
        <f>CE79</f>
        <v>173860</v>
      </c>
      <c r="T816" s="281">
        <f>CE80</f>
        <v>24.499999999999996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10241214.947153034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9759051.0300000012</v>
      </c>
      <c r="E817" s="180">
        <f>C379</f>
        <v>867110.96999999986</v>
      </c>
      <c r="F817" s="180">
        <f>C380</f>
        <v>589496.05999999994</v>
      </c>
      <c r="G817" s="240">
        <f>C381</f>
        <v>1484329.6300000011</v>
      </c>
      <c r="H817" s="240">
        <f>C382</f>
        <v>225508.93</v>
      </c>
      <c r="I817" s="240">
        <f>C383</f>
        <v>1507959.5400000007</v>
      </c>
      <c r="J817" s="240">
        <f>C384</f>
        <v>423120.88</v>
      </c>
      <c r="K817" s="240">
        <f>C385</f>
        <v>69128.75</v>
      </c>
      <c r="L817" s="240">
        <f>C386+C387+C388+C389</f>
        <v>7592804.5071530184</v>
      </c>
      <c r="M817" s="240">
        <f>C370</f>
        <v>68522.740000000005</v>
      </c>
      <c r="N817" s="180">
        <f>D361</f>
        <v>45086774.730000004</v>
      </c>
      <c r="O817" s="180">
        <f>C359</f>
        <v>13922148.290000007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Providence St. Joseph Hospital Year End Report</dc:title>
  <dc:subject>2018 Providence St. Joseph Hospital Year End Report</dc:subject>
  <dc:creator>Washington State Dept of Health - HSQA - Community Health Systems</dc:creator>
  <cp:keywords>hospital financial reports</cp:keywords>
  <cp:lastModifiedBy>Huyck, Randall  (DOH)</cp:lastModifiedBy>
  <cp:lastPrinted>2019-04-24T16:16:52Z</cp:lastPrinted>
  <dcterms:created xsi:type="dcterms:W3CDTF">1999-06-02T22:01:56Z</dcterms:created>
  <dcterms:modified xsi:type="dcterms:W3CDTF">2019-06-14T22:58:04Z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