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DC3C1FDD-C454-4AA6-ACE6-F0ACF51F1B50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4" i="1" l="1"/>
  <c r="D545" i="1"/>
  <c r="D546" i="1"/>
  <c r="D550" i="1"/>
  <c r="C493" i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N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I815" i="10" s="1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M734" i="10"/>
  <c r="L734" i="10"/>
  <c r="L815" i="10" s="1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H546" i="10"/>
  <c r="H545" i="10"/>
  <c r="F545" i="10"/>
  <c r="E545" i="10"/>
  <c r="E544" i="10"/>
  <c r="F544" i="10"/>
  <c r="E540" i="10"/>
  <c r="E539" i="10"/>
  <c r="H539" i="10"/>
  <c r="E538" i="10"/>
  <c r="H538" i="10"/>
  <c r="E537" i="10"/>
  <c r="H537" i="10"/>
  <c r="E536" i="10"/>
  <c r="H536" i="10"/>
  <c r="E535" i="10"/>
  <c r="F535" i="10"/>
  <c r="E534" i="10"/>
  <c r="H534" i="10"/>
  <c r="E533" i="10"/>
  <c r="H533" i="10"/>
  <c r="E532" i="10"/>
  <c r="F532" i="10"/>
  <c r="E531" i="10"/>
  <c r="F531" i="10"/>
  <c r="E530" i="10"/>
  <c r="H530" i="10"/>
  <c r="E529" i="10"/>
  <c r="E528" i="10"/>
  <c r="H528" i="10"/>
  <c r="E527" i="10"/>
  <c r="F527" i="10"/>
  <c r="E526" i="10"/>
  <c r="H526" i="10"/>
  <c r="E525" i="10"/>
  <c r="E524" i="10"/>
  <c r="F524" i="10"/>
  <c r="F523" i="10"/>
  <c r="E523" i="10"/>
  <c r="H523" i="10"/>
  <c r="E522" i="10"/>
  <c r="H522" i="10"/>
  <c r="F521" i="10"/>
  <c r="E520" i="10"/>
  <c r="H520" i="10"/>
  <c r="E519" i="10"/>
  <c r="H519" i="10"/>
  <c r="E518" i="10"/>
  <c r="E517" i="10"/>
  <c r="H517" i="10"/>
  <c r="E516" i="10"/>
  <c r="H516" i="10"/>
  <c r="E515" i="10"/>
  <c r="H515" i="10"/>
  <c r="E514" i="10"/>
  <c r="F514" i="10"/>
  <c r="F513" i="10"/>
  <c r="F512" i="10"/>
  <c r="E511" i="10"/>
  <c r="E510" i="10"/>
  <c r="H510" i="10"/>
  <c r="E509" i="10"/>
  <c r="E508" i="10"/>
  <c r="E507" i="10"/>
  <c r="H507" i="10"/>
  <c r="E506" i="10"/>
  <c r="F506" i="10"/>
  <c r="E505" i="10"/>
  <c r="H505" i="10"/>
  <c r="E504" i="10"/>
  <c r="H504" i="10"/>
  <c r="H503" i="10"/>
  <c r="E503" i="10"/>
  <c r="F503" i="10"/>
  <c r="E502" i="10"/>
  <c r="F502" i="10"/>
  <c r="E501" i="10"/>
  <c r="E500" i="10"/>
  <c r="H500" i="10"/>
  <c r="E499" i="10"/>
  <c r="F499" i="10"/>
  <c r="E498" i="10"/>
  <c r="H498" i="10"/>
  <c r="E497" i="10"/>
  <c r="H497" i="10"/>
  <c r="E496" i="10"/>
  <c r="H496" i="10"/>
  <c r="G493" i="10"/>
  <c r="E493" i="10"/>
  <c r="C493" i="10"/>
  <c r="A493" i="10"/>
  <c r="B478" i="10"/>
  <c r="B476" i="10"/>
  <c r="C475" i="10"/>
  <c r="B475" i="10"/>
  <c r="B474" i="10"/>
  <c r="B473" i="10"/>
  <c r="C472" i="10"/>
  <c r="B472" i="10"/>
  <c r="C471" i="10"/>
  <c r="B471" i="10"/>
  <c r="C470" i="10"/>
  <c r="B470" i="10"/>
  <c r="B469" i="10"/>
  <c r="C468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D437" i="10"/>
  <c r="B437" i="10"/>
  <c r="B436" i="10"/>
  <c r="D435" i="10"/>
  <c r="B435" i="10"/>
  <c r="B434" i="10"/>
  <c r="B433" i="10"/>
  <c r="B432" i="10"/>
  <c r="B431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C415" i="10"/>
  <c r="B415" i="10"/>
  <c r="C414" i="10"/>
  <c r="B414" i="10"/>
  <c r="A412" i="10"/>
  <c r="D390" i="10"/>
  <c r="B441" i="10" s="1"/>
  <c r="D372" i="10"/>
  <c r="C364" i="10"/>
  <c r="BL730" i="10" s="1"/>
  <c r="D361" i="10"/>
  <c r="D330" i="10"/>
  <c r="D329" i="10"/>
  <c r="D328" i="10"/>
  <c r="D319" i="10"/>
  <c r="D314" i="10"/>
  <c r="D290" i="10"/>
  <c r="D283" i="10"/>
  <c r="D277" i="10"/>
  <c r="D292" i="10" s="1"/>
  <c r="D341" i="10" s="1"/>
  <c r="C481" i="10" s="1"/>
  <c r="D275" i="10"/>
  <c r="D265" i="10"/>
  <c r="D260" i="10"/>
  <c r="D240" i="10"/>
  <c r="B447" i="10" s="1"/>
  <c r="D236" i="10"/>
  <c r="C227" i="10"/>
  <c r="BX722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E199" i="10"/>
  <c r="E198" i="10"/>
  <c r="E197" i="10"/>
  <c r="E196" i="10"/>
  <c r="C469" i="10" s="1"/>
  <c r="E195" i="10"/>
  <c r="E204" i="10" s="1"/>
  <c r="C476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D464" i="10" s="1"/>
  <c r="E147" i="10"/>
  <c r="E146" i="10"/>
  <c r="E145" i="10"/>
  <c r="C418" i="10" s="1"/>
  <c r="E144" i="10"/>
  <c r="E142" i="10"/>
  <c r="E141" i="10"/>
  <c r="D463" i="10" s="1"/>
  <c r="E140" i="10"/>
  <c r="E139" i="10"/>
  <c r="E138" i="10"/>
  <c r="E127" i="10"/>
  <c r="CE80" i="10"/>
  <c r="CF79" i="10"/>
  <c r="CE79" i="10"/>
  <c r="S816" i="10" s="1"/>
  <c r="CE78" i="10"/>
  <c r="R816" i="10" s="1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CE68" i="10"/>
  <c r="K816" i="10" s="1"/>
  <c r="CE66" i="10"/>
  <c r="I816" i="10" s="1"/>
  <c r="CE65" i="10"/>
  <c r="H816" i="10" s="1"/>
  <c r="CE64" i="10"/>
  <c r="CE63" i="10"/>
  <c r="CA62" i="10"/>
  <c r="E810" i="10" s="1"/>
  <c r="BW62" i="10"/>
  <c r="BV62" i="10"/>
  <c r="BU62" i="10"/>
  <c r="E804" i="10" s="1"/>
  <c r="BN62" i="10"/>
  <c r="BM62" i="10"/>
  <c r="E796" i="10" s="1"/>
  <c r="BL62" i="10"/>
  <c r="E795" i="10" s="1"/>
  <c r="BG62" i="10"/>
  <c r="BE62" i="10"/>
  <c r="E788" i="10" s="1"/>
  <c r="BC62" i="10"/>
  <c r="E786" i="10" s="1"/>
  <c r="AY62" i="10"/>
  <c r="AW62" i="10"/>
  <c r="E780" i="10" s="1"/>
  <c r="AU62" i="10"/>
  <c r="E778" i="10" s="1"/>
  <c r="AQ62" i="10"/>
  <c r="AO62" i="10"/>
  <c r="E772" i="10" s="1"/>
  <c r="AM62" i="10"/>
  <c r="E770" i="10" s="1"/>
  <c r="AI62" i="10"/>
  <c r="AG62" i="10"/>
  <c r="E764" i="10" s="1"/>
  <c r="AE62" i="10"/>
  <c r="E762" i="10" s="1"/>
  <c r="AA62" i="10"/>
  <c r="Y62" i="10"/>
  <c r="E756" i="10" s="1"/>
  <c r="W62" i="10"/>
  <c r="E754" i="10" s="1"/>
  <c r="S62" i="10"/>
  <c r="Q62" i="10"/>
  <c r="E748" i="10" s="1"/>
  <c r="O62" i="10"/>
  <c r="E746" i="10" s="1"/>
  <c r="K62" i="10"/>
  <c r="I62" i="10"/>
  <c r="E740" i="10" s="1"/>
  <c r="G62" i="10"/>
  <c r="E738" i="10" s="1"/>
  <c r="C62" i="10"/>
  <c r="CE61" i="10"/>
  <c r="D816" i="10" s="1"/>
  <c r="CE60" i="10"/>
  <c r="B53" i="10"/>
  <c r="CE51" i="10"/>
  <c r="B49" i="10"/>
  <c r="CC48" i="10"/>
  <c r="CC62" i="10" s="1"/>
  <c r="CB48" i="10"/>
  <c r="CB62" i="10" s="1"/>
  <c r="CA48" i="10"/>
  <c r="BZ48" i="10"/>
  <c r="BZ62" i="10" s="1"/>
  <c r="BY48" i="10"/>
  <c r="BY62" i="10" s="1"/>
  <c r="E808" i="10" s="1"/>
  <c r="BX48" i="10"/>
  <c r="BX62" i="10" s="1"/>
  <c r="BW48" i="10"/>
  <c r="BV48" i="10"/>
  <c r="BU48" i="10"/>
  <c r="BT48" i="10"/>
  <c r="BT62" i="10" s="1"/>
  <c r="BS48" i="10"/>
  <c r="BS62" i="10" s="1"/>
  <c r="BR48" i="10"/>
  <c r="BR62" i="10" s="1"/>
  <c r="BQ48" i="10"/>
  <c r="BQ62" i="10" s="1"/>
  <c r="E800" i="10" s="1"/>
  <c r="BP48" i="10"/>
  <c r="BP62" i="10" s="1"/>
  <c r="BO48" i="10"/>
  <c r="BO62" i="10" s="1"/>
  <c r="BN48" i="10"/>
  <c r="BM48" i="10"/>
  <c r="BL48" i="10"/>
  <c r="BK48" i="10"/>
  <c r="BK62" i="10" s="1"/>
  <c r="BJ48" i="10"/>
  <c r="BJ62" i="10" s="1"/>
  <c r="BI48" i="10"/>
  <c r="BI62" i="10" s="1"/>
  <c r="E792" i="10" s="1"/>
  <c r="BH48" i="10"/>
  <c r="BH62" i="10" s="1"/>
  <c r="BG48" i="10"/>
  <c r="BF48" i="10"/>
  <c r="BF62" i="10" s="1"/>
  <c r="BE48" i="10"/>
  <c r="BD48" i="10"/>
  <c r="BD62" i="10" s="1"/>
  <c r="BC48" i="10"/>
  <c r="BB48" i="10"/>
  <c r="BB62" i="10" s="1"/>
  <c r="BA48" i="10"/>
  <c r="BA62" i="10" s="1"/>
  <c r="AZ48" i="10"/>
  <c r="AZ62" i="10" s="1"/>
  <c r="AY48" i="10"/>
  <c r="AX48" i="10"/>
  <c r="AX62" i="10" s="1"/>
  <c r="AW48" i="10"/>
  <c r="AV48" i="10"/>
  <c r="AV62" i="10" s="1"/>
  <c r="AU48" i="10"/>
  <c r="AT48" i="10"/>
  <c r="AT62" i="10" s="1"/>
  <c r="AS48" i="10"/>
  <c r="AS62" i="10" s="1"/>
  <c r="AR48" i="10"/>
  <c r="AR62" i="10" s="1"/>
  <c r="AQ48" i="10"/>
  <c r="AP48" i="10"/>
  <c r="AP62" i="10" s="1"/>
  <c r="AO48" i="10"/>
  <c r="AN48" i="10"/>
  <c r="AN62" i="10" s="1"/>
  <c r="AM48" i="10"/>
  <c r="AL48" i="10"/>
  <c r="AL62" i="10" s="1"/>
  <c r="AK48" i="10"/>
  <c r="AK62" i="10" s="1"/>
  <c r="AJ48" i="10"/>
  <c r="AJ62" i="10" s="1"/>
  <c r="AI48" i="10"/>
  <c r="AH48" i="10"/>
  <c r="AH62" i="10" s="1"/>
  <c r="AG48" i="10"/>
  <c r="AF48" i="10"/>
  <c r="AF62" i="10" s="1"/>
  <c r="AE48" i="10"/>
  <c r="AD48" i="10"/>
  <c r="AD62" i="10" s="1"/>
  <c r="AC48" i="10"/>
  <c r="AC62" i="10" s="1"/>
  <c r="AB48" i="10"/>
  <c r="AB62" i="10" s="1"/>
  <c r="AA48" i="10"/>
  <c r="Z48" i="10"/>
  <c r="Z62" i="10" s="1"/>
  <c r="Y48" i="10"/>
  <c r="X48" i="10"/>
  <c r="X62" i="10" s="1"/>
  <c r="W48" i="10"/>
  <c r="V48" i="10"/>
  <c r="V62" i="10" s="1"/>
  <c r="U48" i="10"/>
  <c r="U62" i="10" s="1"/>
  <c r="T48" i="10"/>
  <c r="T62" i="10" s="1"/>
  <c r="S48" i="10"/>
  <c r="R48" i="10"/>
  <c r="R62" i="10" s="1"/>
  <c r="Q48" i="10"/>
  <c r="P48" i="10"/>
  <c r="P62" i="10" s="1"/>
  <c r="O48" i="10"/>
  <c r="N48" i="10"/>
  <c r="N62" i="10" s="1"/>
  <c r="M48" i="10"/>
  <c r="M62" i="10" s="1"/>
  <c r="L48" i="10"/>
  <c r="L62" i="10" s="1"/>
  <c r="K48" i="10"/>
  <c r="J48" i="10"/>
  <c r="J62" i="10" s="1"/>
  <c r="I48" i="10"/>
  <c r="H48" i="10"/>
  <c r="H62" i="10" s="1"/>
  <c r="G48" i="10"/>
  <c r="F48" i="10"/>
  <c r="F62" i="10" s="1"/>
  <c r="E48" i="10"/>
  <c r="E62" i="10" s="1"/>
  <c r="D48" i="10"/>
  <c r="D62" i="10" s="1"/>
  <c r="C48" i="10"/>
  <c r="CE48" i="10" s="1"/>
  <c r="CE47" i="10"/>
  <c r="H233" i="1"/>
  <c r="H231" i="1"/>
  <c r="D339" i="10" l="1"/>
  <c r="C482" i="10" s="1"/>
  <c r="F534" i="10"/>
  <c r="F539" i="10"/>
  <c r="H532" i="10"/>
  <c r="H514" i="10"/>
  <c r="H513" i="10"/>
  <c r="F537" i="10"/>
  <c r="F497" i="10"/>
  <c r="H531" i="10"/>
  <c r="F533" i="10"/>
  <c r="H535" i="10"/>
  <c r="H512" i="10"/>
  <c r="H499" i="10"/>
  <c r="F505" i="10"/>
  <c r="F528" i="10"/>
  <c r="F530" i="10"/>
  <c r="F510" i="10"/>
  <c r="F517" i="10"/>
  <c r="F519" i="10"/>
  <c r="F536" i="10"/>
  <c r="F515" i="10"/>
  <c r="F522" i="10"/>
  <c r="F538" i="10"/>
  <c r="H544" i="10"/>
  <c r="F498" i="10"/>
  <c r="H502" i="10"/>
  <c r="F500" i="10"/>
  <c r="F504" i="10"/>
  <c r="H506" i="10"/>
  <c r="H527" i="10"/>
  <c r="E760" i="10"/>
  <c r="D465" i="10"/>
  <c r="E812" i="10"/>
  <c r="E741" i="10"/>
  <c r="E749" i="10"/>
  <c r="E757" i="10"/>
  <c r="E765" i="10"/>
  <c r="E773" i="10"/>
  <c r="E781" i="10"/>
  <c r="E789" i="10"/>
  <c r="E776" i="10"/>
  <c r="E802" i="10"/>
  <c r="E739" i="10"/>
  <c r="E798" i="10"/>
  <c r="E736" i="10"/>
  <c r="E784" i="10"/>
  <c r="E794" i="10"/>
  <c r="E735" i="10"/>
  <c r="CE62" i="10"/>
  <c r="E743" i="10"/>
  <c r="E751" i="10"/>
  <c r="E759" i="10"/>
  <c r="E767" i="10"/>
  <c r="E775" i="10"/>
  <c r="E783" i="10"/>
  <c r="E791" i="10"/>
  <c r="E799" i="10"/>
  <c r="E807" i="10"/>
  <c r="E768" i="10"/>
  <c r="E744" i="10"/>
  <c r="E737" i="10"/>
  <c r="E745" i="10"/>
  <c r="E753" i="10"/>
  <c r="E761" i="10"/>
  <c r="E769" i="10"/>
  <c r="E777" i="10"/>
  <c r="E785" i="10"/>
  <c r="E793" i="10"/>
  <c r="E801" i="10"/>
  <c r="E809" i="10"/>
  <c r="E752" i="10"/>
  <c r="E747" i="10"/>
  <c r="E755" i="10"/>
  <c r="E763" i="10"/>
  <c r="E771" i="10"/>
  <c r="E779" i="10"/>
  <c r="E787" i="10"/>
  <c r="E803" i="10"/>
  <c r="E811" i="10"/>
  <c r="D229" i="10"/>
  <c r="C434" i="10"/>
  <c r="F496" i="10"/>
  <c r="F507" i="10"/>
  <c r="F526" i="10"/>
  <c r="F540" i="10"/>
  <c r="H540" i="10"/>
  <c r="F550" i="10"/>
  <c r="E766" i="10"/>
  <c r="N817" i="10"/>
  <c r="D368" i="10"/>
  <c r="D373" i="10" s="1"/>
  <c r="D391" i="10" s="1"/>
  <c r="D393" i="10" s="1"/>
  <c r="D396" i="10" s="1"/>
  <c r="B465" i="10"/>
  <c r="H508" i="10"/>
  <c r="F508" i="10"/>
  <c r="G816" i="10"/>
  <c r="F612" i="10"/>
  <c r="E742" i="10"/>
  <c r="E750" i="10"/>
  <c r="E774" i="10"/>
  <c r="E790" i="10"/>
  <c r="C430" i="10"/>
  <c r="H525" i="10"/>
  <c r="F525" i="10"/>
  <c r="CE75" i="10"/>
  <c r="P816" i="10"/>
  <c r="D612" i="10"/>
  <c r="CF76" i="10"/>
  <c r="E217" i="10"/>
  <c r="C478" i="10" s="1"/>
  <c r="D367" i="10"/>
  <c r="C448" i="10" s="1"/>
  <c r="F516" i="10"/>
  <c r="H529" i="10"/>
  <c r="F529" i="10"/>
  <c r="BI730" i="10"/>
  <c r="C816" i="10"/>
  <c r="H612" i="10"/>
  <c r="E806" i="10"/>
  <c r="E734" i="10"/>
  <c r="E758" i="10"/>
  <c r="E782" i="10"/>
  <c r="T816" i="10"/>
  <c r="L612" i="10"/>
  <c r="Q816" i="10"/>
  <c r="G612" i="10"/>
  <c r="C473" i="10"/>
  <c r="C427" i="10"/>
  <c r="F509" i="10"/>
  <c r="H509" i="10"/>
  <c r="F518" i="10"/>
  <c r="H518" i="10"/>
  <c r="I612" i="10"/>
  <c r="E797" i="10"/>
  <c r="C432" i="10"/>
  <c r="H511" i="10"/>
  <c r="F511" i="10"/>
  <c r="L816" i="10"/>
  <c r="C440" i="10"/>
  <c r="E805" i="10"/>
  <c r="F816" i="10"/>
  <c r="C429" i="10"/>
  <c r="B440" i="10"/>
  <c r="D815" i="10"/>
  <c r="O815" i="10"/>
  <c r="CD722" i="10"/>
  <c r="F815" i="10"/>
  <c r="F501" i="10"/>
  <c r="N815" i="10"/>
  <c r="C431" i="10"/>
  <c r="F520" i="10"/>
  <c r="H524" i="10"/>
  <c r="F546" i="10"/>
  <c r="S815" i="10"/>
  <c r="Q815" i="10"/>
  <c r="K815" i="10"/>
  <c r="J612" i="10"/>
  <c r="C815" i="10"/>
  <c r="M815" i="10"/>
  <c r="P815" i="10"/>
  <c r="G815" i="10"/>
  <c r="H815" i="10"/>
  <c r="R815" i="10"/>
  <c r="E815" i="10" l="1"/>
  <c r="N816" i="10"/>
  <c r="C465" i="10"/>
  <c r="K612" i="10"/>
  <c r="B445" i="10"/>
  <c r="D242" i="10"/>
  <c r="B448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V52" i="10"/>
  <c r="BV67" i="10" s="1"/>
  <c r="BF52" i="10"/>
  <c r="BF67" i="10" s="1"/>
  <c r="AP52" i="10"/>
  <c r="AP67" i="10" s="1"/>
  <c r="AH52" i="10"/>
  <c r="AH67" i="10" s="1"/>
  <c r="R52" i="10"/>
  <c r="R67" i="10" s="1"/>
  <c r="BN52" i="10"/>
  <c r="BN67" i="10" s="1"/>
  <c r="AX52" i="10"/>
  <c r="AX67" i="10" s="1"/>
  <c r="Z52" i="10"/>
  <c r="Z67" i="10" s="1"/>
  <c r="J52" i="10"/>
  <c r="J67" i="10" s="1"/>
  <c r="BH52" i="10"/>
  <c r="BH67" i="10" s="1"/>
  <c r="L52" i="10"/>
  <c r="L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CA52" i="10"/>
  <c r="CA67" i="10" s="1"/>
  <c r="BK52" i="10"/>
  <c r="BK67" i="10" s="1"/>
  <c r="AM52" i="10"/>
  <c r="AM67" i="10" s="1"/>
  <c r="AE52" i="10"/>
  <c r="AE67" i="10" s="1"/>
  <c r="G52" i="10"/>
  <c r="G67" i="10" s="1"/>
  <c r="BR52" i="10"/>
  <c r="BR67" i="10" s="1"/>
  <c r="BB52" i="10"/>
  <c r="BB67" i="10" s="1"/>
  <c r="AD52" i="10"/>
  <c r="AD67" i="10" s="1"/>
  <c r="N52" i="10"/>
  <c r="N67" i="10" s="1"/>
  <c r="AB52" i="10"/>
  <c r="AB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S52" i="10"/>
  <c r="BS67" i="10" s="1"/>
  <c r="AU52" i="10"/>
  <c r="AU67" i="10" s="1"/>
  <c r="W52" i="10"/>
  <c r="W67" i="10" s="1"/>
  <c r="BC52" i="10"/>
  <c r="BC67" i="10" s="1"/>
  <c r="O52" i="10"/>
  <c r="O67" i="10" s="1"/>
  <c r="BZ52" i="10"/>
  <c r="BZ67" i="10" s="1"/>
  <c r="BJ52" i="10"/>
  <c r="BJ67" i="10" s="1"/>
  <c r="AT52" i="10"/>
  <c r="AT67" i="10" s="1"/>
  <c r="V52" i="10"/>
  <c r="V67" i="10" s="1"/>
  <c r="F52" i="10"/>
  <c r="F67" i="10" s="1"/>
  <c r="BX52" i="10"/>
  <c r="BX67" i="10" s="1"/>
  <c r="AR52" i="10"/>
  <c r="AR67" i="10" s="1"/>
  <c r="T52" i="10"/>
  <c r="T67" i="10" s="1"/>
  <c r="AL52" i="10"/>
  <c r="AL67" i="10" s="1"/>
  <c r="AZ52" i="10"/>
  <c r="AZ67" i="10" s="1"/>
  <c r="AJ52" i="10"/>
  <c r="AJ67" i="10" s="1"/>
  <c r="D52" i="10"/>
  <c r="D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P52" i="10"/>
  <c r="BP67" i="10" s="1"/>
  <c r="E816" i="10"/>
  <c r="C428" i="10"/>
  <c r="J809" i="10" l="1"/>
  <c r="BZ71" i="10"/>
  <c r="J794" i="10"/>
  <c r="BK71" i="10"/>
  <c r="J781" i="10"/>
  <c r="AX71" i="10"/>
  <c r="J806" i="10"/>
  <c r="BW71" i="10"/>
  <c r="J784" i="10"/>
  <c r="BA71" i="10"/>
  <c r="J751" i="10"/>
  <c r="T71" i="10"/>
  <c r="J746" i="10"/>
  <c r="O71" i="10"/>
  <c r="J763" i="10"/>
  <c r="AF71" i="10"/>
  <c r="J745" i="10"/>
  <c r="N71" i="10"/>
  <c r="J810" i="10"/>
  <c r="CA71" i="10"/>
  <c r="J796" i="10"/>
  <c r="BM71" i="10"/>
  <c r="J797" i="10"/>
  <c r="BN71" i="10"/>
  <c r="J750" i="10"/>
  <c r="S71" i="10"/>
  <c r="J759" i="10"/>
  <c r="AB71" i="10"/>
  <c r="J788" i="10"/>
  <c r="BE71" i="10"/>
  <c r="J742" i="10"/>
  <c r="K71" i="10"/>
  <c r="J799" i="10"/>
  <c r="BP71" i="10"/>
  <c r="J792" i="10"/>
  <c r="BI71" i="10"/>
  <c r="J775" i="10"/>
  <c r="AR71" i="10"/>
  <c r="J786" i="10"/>
  <c r="BC71" i="10"/>
  <c r="J771" i="10"/>
  <c r="AN71" i="10"/>
  <c r="J761" i="10"/>
  <c r="AD71" i="10"/>
  <c r="J740" i="10"/>
  <c r="I71" i="10"/>
  <c r="J804" i="10"/>
  <c r="BU71" i="10"/>
  <c r="J749" i="10"/>
  <c r="R71" i="10"/>
  <c r="J758" i="10"/>
  <c r="AA71" i="10"/>
  <c r="J755" i="10"/>
  <c r="X71" i="10"/>
  <c r="J736" i="10"/>
  <c r="E71" i="10"/>
  <c r="J800" i="10"/>
  <c r="BQ71" i="10"/>
  <c r="J807" i="10"/>
  <c r="BX71" i="10"/>
  <c r="J754" i="10"/>
  <c r="W71" i="10"/>
  <c r="J779" i="10"/>
  <c r="AV71" i="10"/>
  <c r="J785" i="10"/>
  <c r="BB71" i="10"/>
  <c r="J748" i="10"/>
  <c r="Q71" i="10"/>
  <c r="J812" i="10"/>
  <c r="CC71" i="10"/>
  <c r="J765" i="10"/>
  <c r="AH71" i="10"/>
  <c r="J766" i="10"/>
  <c r="AI71" i="10"/>
  <c r="J776" i="10"/>
  <c r="AS71" i="10"/>
  <c r="J744" i="10"/>
  <c r="M71" i="10"/>
  <c r="J808" i="10"/>
  <c r="BY71" i="10"/>
  <c r="J737" i="10"/>
  <c r="F71" i="10"/>
  <c r="J778" i="10"/>
  <c r="AU71" i="10"/>
  <c r="J787" i="10"/>
  <c r="BD71" i="10"/>
  <c r="J801" i="10"/>
  <c r="BR71" i="10"/>
  <c r="J756" i="10"/>
  <c r="Y71" i="10"/>
  <c r="J743" i="10"/>
  <c r="L71" i="10"/>
  <c r="J773" i="10"/>
  <c r="AP71" i="10"/>
  <c r="J774" i="10"/>
  <c r="AQ71" i="10"/>
  <c r="J752" i="10"/>
  <c r="U71" i="10"/>
  <c r="J735" i="10"/>
  <c r="D71" i="10"/>
  <c r="J753" i="10"/>
  <c r="V71" i="10"/>
  <c r="J802" i="10"/>
  <c r="BS71" i="10"/>
  <c r="J795" i="10"/>
  <c r="BL71" i="10"/>
  <c r="J738" i="10"/>
  <c r="G71" i="10"/>
  <c r="J764" i="10"/>
  <c r="AG71" i="10"/>
  <c r="J791" i="10"/>
  <c r="BH71" i="10"/>
  <c r="J789" i="10"/>
  <c r="BF71" i="10"/>
  <c r="J782" i="10"/>
  <c r="AY71" i="10"/>
  <c r="J769" i="10"/>
  <c r="AL71" i="10"/>
  <c r="J760" i="10"/>
  <c r="AC71" i="10"/>
  <c r="J767" i="10"/>
  <c r="AJ71" i="10"/>
  <c r="J777" i="10"/>
  <c r="AT71" i="10"/>
  <c r="J739" i="10"/>
  <c r="H71" i="10"/>
  <c r="J803" i="10"/>
  <c r="BT71" i="10"/>
  <c r="J762" i="10"/>
  <c r="AE71" i="10"/>
  <c r="J772" i="10"/>
  <c r="AO71" i="10"/>
  <c r="J741" i="10"/>
  <c r="J71" i="10"/>
  <c r="J805" i="10"/>
  <c r="BV71" i="10"/>
  <c r="J790" i="10"/>
  <c r="BG71" i="10"/>
  <c r="J768" i="10"/>
  <c r="AK71" i="10"/>
  <c r="J783" i="10"/>
  <c r="AZ71" i="10"/>
  <c r="J793" i="10"/>
  <c r="BJ71" i="10"/>
  <c r="J747" i="10"/>
  <c r="P71" i="10"/>
  <c r="J811" i="10"/>
  <c r="CB71" i="10"/>
  <c r="J770" i="10"/>
  <c r="AM71" i="10"/>
  <c r="J780" i="10"/>
  <c r="AW71" i="10"/>
  <c r="J757" i="10"/>
  <c r="Z71" i="10"/>
  <c r="CE52" i="10"/>
  <c r="C67" i="10"/>
  <c r="J798" i="10"/>
  <c r="BO71" i="10"/>
  <c r="C673" i="10" l="1"/>
  <c r="C501" i="10"/>
  <c r="C707" i="10"/>
  <c r="C535" i="10"/>
  <c r="G535" i="10" s="1"/>
  <c r="C688" i="10"/>
  <c r="C516" i="10"/>
  <c r="G516" i="10" s="1"/>
  <c r="C689" i="10"/>
  <c r="C517" i="10"/>
  <c r="G517" i="10" s="1"/>
  <c r="C616" i="10"/>
  <c r="C543" i="10"/>
  <c r="C545" i="10"/>
  <c r="G545" i="10" s="1"/>
  <c r="C628" i="10"/>
  <c r="C698" i="10"/>
  <c r="C526" i="10"/>
  <c r="G526" i="10" s="1"/>
  <c r="C620" i="10"/>
  <c r="C574" i="10"/>
  <c r="C709" i="10"/>
  <c r="C537" i="10"/>
  <c r="G537" i="10" s="1"/>
  <c r="J734" i="10"/>
  <c r="J815" i="10" s="1"/>
  <c r="CE67" i="10"/>
  <c r="C71" i="10"/>
  <c r="C573" i="10"/>
  <c r="C622" i="10"/>
  <c r="C702" i="10"/>
  <c r="C530" i="10"/>
  <c r="G530" i="10" s="1"/>
  <c r="C706" i="10"/>
  <c r="C534" i="10"/>
  <c r="G534" i="10" s="1"/>
  <c r="C711" i="10"/>
  <c r="C539" i="10"/>
  <c r="G539" i="10" s="1"/>
  <c r="C625" i="10"/>
  <c r="C544" i="10"/>
  <c r="G544" i="10" s="1"/>
  <c r="C672" i="10"/>
  <c r="C500" i="10"/>
  <c r="G500" i="10" s="1"/>
  <c r="C669" i="10"/>
  <c r="C497" i="10"/>
  <c r="G497" i="10" s="1"/>
  <c r="C677" i="10"/>
  <c r="C505" i="10"/>
  <c r="G505" i="10" s="1"/>
  <c r="C712" i="10"/>
  <c r="C540" i="10"/>
  <c r="G540" i="10" s="1"/>
  <c r="C710" i="10"/>
  <c r="C538" i="10"/>
  <c r="G538" i="10" s="1"/>
  <c r="C682" i="10"/>
  <c r="C510" i="10"/>
  <c r="G510" i="10" s="1"/>
  <c r="C569" i="10"/>
  <c r="C644" i="10"/>
  <c r="C692" i="10"/>
  <c r="C520" i="10"/>
  <c r="G520" i="10" s="1"/>
  <c r="C695" i="10"/>
  <c r="C523" i="10"/>
  <c r="G523" i="10" s="1"/>
  <c r="C634" i="10"/>
  <c r="C554" i="10"/>
  <c r="C693" i="10"/>
  <c r="C521" i="10"/>
  <c r="C647" i="10"/>
  <c r="C572" i="10"/>
  <c r="C685" i="10"/>
  <c r="C513" i="10"/>
  <c r="G513" i="10" s="1"/>
  <c r="C635" i="10"/>
  <c r="C556" i="10"/>
  <c r="C550" i="10"/>
  <c r="C614" i="10"/>
  <c r="C704" i="10"/>
  <c r="C532" i="10"/>
  <c r="G532" i="10" s="1"/>
  <c r="C687" i="10"/>
  <c r="C515" i="10"/>
  <c r="G515" i="10" s="1"/>
  <c r="C558" i="10"/>
  <c r="C638" i="10"/>
  <c r="C691" i="10"/>
  <c r="C519" i="10"/>
  <c r="G519" i="10" s="1"/>
  <c r="C681" i="10"/>
  <c r="C509" i="10"/>
  <c r="G509" i="10" s="1"/>
  <c r="C618" i="10"/>
  <c r="C552" i="10"/>
  <c r="C696" i="10"/>
  <c r="C524" i="10"/>
  <c r="G524" i="10" s="1"/>
  <c r="C701" i="10"/>
  <c r="C529" i="10"/>
  <c r="G529" i="10" s="1"/>
  <c r="C629" i="10"/>
  <c r="C551" i="10"/>
  <c r="C557" i="10"/>
  <c r="C637" i="10"/>
  <c r="C686" i="10"/>
  <c r="C514" i="10"/>
  <c r="G514" i="10" s="1"/>
  <c r="C690" i="10"/>
  <c r="C518" i="10"/>
  <c r="G518" i="10" s="1"/>
  <c r="C671" i="10"/>
  <c r="C499" i="10"/>
  <c r="G499" i="10" s="1"/>
  <c r="C700" i="10"/>
  <c r="C528" i="10"/>
  <c r="G528" i="10" s="1"/>
  <c r="C632" i="10"/>
  <c r="C547" i="10"/>
  <c r="C623" i="10"/>
  <c r="C562" i="10"/>
  <c r="C683" i="10"/>
  <c r="C511" i="10"/>
  <c r="G511" i="10" s="1"/>
  <c r="C705" i="10"/>
  <c r="C533" i="10"/>
  <c r="G533" i="10" s="1"/>
  <c r="C561" i="10"/>
  <c r="C621" i="10"/>
  <c r="C684" i="10"/>
  <c r="C512" i="10"/>
  <c r="G512" i="10" s="1"/>
  <c r="C679" i="10"/>
  <c r="C507" i="10"/>
  <c r="G507" i="10" s="1"/>
  <c r="C546" i="10"/>
  <c r="G546" i="10" s="1"/>
  <c r="C630" i="10"/>
  <c r="C646" i="10"/>
  <c r="C571" i="10"/>
  <c r="C675" i="10"/>
  <c r="C503" i="10"/>
  <c r="G503" i="10" s="1"/>
  <c r="C624" i="10"/>
  <c r="C549" i="10"/>
  <c r="C680" i="10"/>
  <c r="C508" i="10"/>
  <c r="G508" i="10" s="1"/>
  <c r="C627" i="10"/>
  <c r="C560" i="10"/>
  <c r="C703" i="10"/>
  <c r="C531" i="10"/>
  <c r="G531" i="10" s="1"/>
  <c r="C506" i="10"/>
  <c r="G506" i="10" s="1"/>
  <c r="C678" i="10"/>
  <c r="C674" i="10"/>
  <c r="C502" i="10"/>
  <c r="G502" i="10" s="1"/>
  <c r="C542" i="10"/>
  <c r="C631" i="10"/>
  <c r="C555" i="10"/>
  <c r="C617" i="10"/>
  <c r="C642" i="10"/>
  <c r="C567" i="10"/>
  <c r="C565" i="10"/>
  <c r="C640" i="10"/>
  <c r="C694" i="10"/>
  <c r="C522" i="10"/>
  <c r="G522" i="10" s="1"/>
  <c r="C553" i="10"/>
  <c r="C636" i="10"/>
  <c r="C564" i="10"/>
  <c r="C639" i="10"/>
  <c r="C708" i="10"/>
  <c r="C536" i="10"/>
  <c r="G536" i="10" s="1"/>
  <c r="C626" i="10"/>
  <c r="C563" i="10"/>
  <c r="C645" i="10"/>
  <c r="C570" i="10"/>
  <c r="C699" i="10"/>
  <c r="C527" i="10"/>
  <c r="G527" i="10" s="1"/>
  <c r="C713" i="10"/>
  <c r="C541" i="10"/>
  <c r="C670" i="10"/>
  <c r="C498" i="10"/>
  <c r="G498" i="10" s="1"/>
  <c r="C566" i="10"/>
  <c r="C641" i="10"/>
  <c r="C548" i="10"/>
  <c r="C633" i="10"/>
  <c r="C676" i="10"/>
  <c r="C504" i="10"/>
  <c r="G504" i="10" s="1"/>
  <c r="C619" i="10"/>
  <c r="C559" i="10"/>
  <c r="C697" i="10"/>
  <c r="C525" i="10"/>
  <c r="G525" i="10" s="1"/>
  <c r="C568" i="10"/>
  <c r="C643" i="10"/>
  <c r="D615" i="10" l="1"/>
  <c r="C648" i="10"/>
  <c r="M716" i="10" s="1"/>
  <c r="Y816" i="10" s="1"/>
  <c r="C668" i="10"/>
  <c r="C715" i="10" s="1"/>
  <c r="C496" i="10"/>
  <c r="G496" i="10" s="1"/>
  <c r="G550" i="10"/>
  <c r="H550" i="10"/>
  <c r="J816" i="10"/>
  <c r="C433" i="10"/>
  <c r="C441" i="10" s="1"/>
  <c r="CE71" i="10"/>
  <c r="C716" i="10" s="1"/>
  <c r="G521" i="10"/>
  <c r="H521" i="10"/>
  <c r="G501" i="10"/>
  <c r="H501" i="10" s="1"/>
  <c r="D712" i="10" l="1"/>
  <c r="D704" i="10"/>
  <c r="D696" i="10"/>
  <c r="D688" i="10"/>
  <c r="D709" i="10"/>
  <c r="D701" i="10"/>
  <c r="D693" i="10"/>
  <c r="D685" i="10"/>
  <c r="D706" i="10"/>
  <c r="D698" i="10"/>
  <c r="D690" i="10"/>
  <c r="D682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702" i="10"/>
  <c r="D694" i="10"/>
  <c r="D686" i="10"/>
  <c r="D677" i="10"/>
  <c r="D669" i="10"/>
  <c r="D627" i="10"/>
  <c r="D716" i="10"/>
  <c r="D674" i="10"/>
  <c r="D623" i="10"/>
  <c r="D619" i="10"/>
  <c r="D707" i="10"/>
  <c r="D681" i="10"/>
  <c r="D673" i="10"/>
  <c r="D639" i="10"/>
  <c r="D631" i="10"/>
  <c r="D699" i="10"/>
  <c r="D676" i="10"/>
  <c r="D637" i="10"/>
  <c r="D617" i="10"/>
  <c r="D670" i="10"/>
  <c r="D678" i="10"/>
  <c r="D671" i="10"/>
  <c r="D646" i="10"/>
  <c r="D643" i="10"/>
  <c r="D635" i="10"/>
  <c r="D622" i="10"/>
  <c r="D616" i="10"/>
  <c r="D679" i="10"/>
  <c r="D638" i="10"/>
  <c r="D630" i="10"/>
  <c r="D628" i="10"/>
  <c r="D621" i="10"/>
  <c r="D683" i="10"/>
  <c r="D672" i="10"/>
  <c r="D641" i="10"/>
  <c r="D633" i="10"/>
  <c r="D625" i="10"/>
  <c r="D691" i="10"/>
  <c r="D675" i="10"/>
  <c r="D645" i="10"/>
  <c r="D636" i="10"/>
  <c r="D632" i="10"/>
  <c r="D644" i="10"/>
  <c r="D640" i="10"/>
  <c r="D626" i="10"/>
  <c r="D680" i="10"/>
  <c r="D624" i="10"/>
  <c r="D668" i="10"/>
  <c r="D634" i="10"/>
  <c r="D647" i="10"/>
  <c r="D642" i="10"/>
  <c r="D629" i="10"/>
  <c r="D620" i="10"/>
  <c r="D618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83" i="10"/>
  <c r="E704" i="10"/>
  <c r="E674" i="10"/>
  <c r="E682" i="10"/>
  <c r="E679" i="10"/>
  <c r="E671" i="10"/>
  <c r="E625" i="10"/>
  <c r="E678" i="10"/>
  <c r="E670" i="10"/>
  <c r="E647" i="10"/>
  <c r="E646" i="10"/>
  <c r="E645" i="10"/>
  <c r="E629" i="10"/>
  <c r="E626" i="10"/>
  <c r="E675" i="10"/>
  <c r="E668" i="10"/>
  <c r="E642" i="10"/>
  <c r="E634" i="10"/>
  <c r="E627" i="10"/>
  <c r="E624" i="10"/>
  <c r="E676" i="10"/>
  <c r="E688" i="10"/>
  <c r="E669" i="10"/>
  <c r="E640" i="10"/>
  <c r="E632" i="10"/>
  <c r="E696" i="10"/>
  <c r="E677" i="10"/>
  <c r="E638" i="10"/>
  <c r="E630" i="10"/>
  <c r="E628" i="10"/>
  <c r="E712" i="10"/>
  <c r="E672" i="10"/>
  <c r="E641" i="10"/>
  <c r="E633" i="10"/>
  <c r="E680" i="10"/>
  <c r="E673" i="10"/>
  <c r="E644" i="10"/>
  <c r="E636" i="10"/>
  <c r="E631" i="10"/>
  <c r="E681" i="10"/>
  <c r="E639" i="10"/>
  <c r="E635" i="10"/>
  <c r="E643" i="10"/>
  <c r="E637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12" i="10"/>
  <c r="F704" i="10"/>
  <c r="F696" i="10"/>
  <c r="F688" i="10"/>
  <c r="F682" i="10"/>
  <c r="F679" i="10"/>
  <c r="F671" i="10"/>
  <c r="F625" i="10"/>
  <c r="F709" i="10"/>
  <c r="F676" i="10"/>
  <c r="F668" i="10"/>
  <c r="F628" i="10"/>
  <c r="F701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45" i="10"/>
  <c r="F629" i="10"/>
  <c r="F677" i="10"/>
  <c r="F670" i="10"/>
  <c r="F626" i="10"/>
  <c r="F678" i="10"/>
  <c r="F646" i="10"/>
  <c r="F685" i="10"/>
  <c r="F672" i="10"/>
  <c r="F680" i="10"/>
  <c r="F673" i="10"/>
  <c r="F693" i="10"/>
  <c r="F681" i="10"/>
  <c r="F647" i="10"/>
  <c r="F674" i="10"/>
  <c r="F669" i="10"/>
  <c r="F627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9" i="10"/>
  <c r="G701" i="10"/>
  <c r="G693" i="10"/>
  <c r="G685" i="10"/>
  <c r="G698" i="10"/>
  <c r="G676" i="10"/>
  <c r="G668" i="10"/>
  <c r="G628" i="10"/>
  <c r="G681" i="10"/>
  <c r="G673" i="10"/>
  <c r="G680" i="10"/>
  <c r="G672" i="10"/>
  <c r="G690" i="10"/>
  <c r="G682" i="10"/>
  <c r="G669" i="10"/>
  <c r="G637" i="10"/>
  <c r="G677" i="10"/>
  <c r="G706" i="10"/>
  <c r="G678" i="10"/>
  <c r="G646" i="10"/>
  <c r="G643" i="10"/>
  <c r="G635" i="10"/>
  <c r="G671" i="10"/>
  <c r="G679" i="10"/>
  <c r="G641" i="10"/>
  <c r="G633" i="10"/>
  <c r="G647" i="10"/>
  <c r="G644" i="10"/>
  <c r="G636" i="10"/>
  <c r="G674" i="10"/>
  <c r="G639" i="10"/>
  <c r="G631" i="10"/>
  <c r="G627" i="10"/>
  <c r="G670" i="10"/>
  <c r="G640" i="10"/>
  <c r="G626" i="10"/>
  <c r="G634" i="10"/>
  <c r="G630" i="10"/>
  <c r="G642" i="10"/>
  <c r="G638" i="10"/>
  <c r="G629" i="10"/>
  <c r="G675" i="10"/>
  <c r="G645" i="10"/>
  <c r="G632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06" i="10"/>
  <c r="H698" i="10"/>
  <c r="H690" i="10"/>
  <c r="H681" i="10"/>
  <c r="H673" i="10"/>
  <c r="H703" i="10"/>
  <c r="H678" i="10"/>
  <c r="H670" i="10"/>
  <c r="H647" i="10"/>
  <c r="H646" i="10"/>
  <c r="H645" i="10"/>
  <c r="H629" i="10"/>
  <c r="H695" i="10"/>
  <c r="H677" i="10"/>
  <c r="H669" i="10"/>
  <c r="H676" i="10"/>
  <c r="H640" i="10"/>
  <c r="H632" i="10"/>
  <c r="H671" i="10"/>
  <c r="H638" i="10"/>
  <c r="H630" i="10"/>
  <c r="H687" i="10"/>
  <c r="H679" i="10"/>
  <c r="H672" i="10"/>
  <c r="H680" i="10"/>
  <c r="H644" i="10"/>
  <c r="H636" i="10"/>
  <c r="H674" i="10"/>
  <c r="H639" i="10"/>
  <c r="H631" i="10"/>
  <c r="H711" i="10"/>
  <c r="H675" i="10"/>
  <c r="H642" i="10"/>
  <c r="H634" i="10"/>
  <c r="H682" i="10"/>
  <c r="H635" i="10"/>
  <c r="H643" i="10"/>
  <c r="H668" i="10"/>
  <c r="H637" i="10"/>
  <c r="H633" i="10"/>
  <c r="H641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6" i="10"/>
  <c r="I698" i="10"/>
  <c r="I690" i="10"/>
  <c r="I682" i="10"/>
  <c r="I711" i="10"/>
  <c r="I703" i="10"/>
  <c r="I695" i="10"/>
  <c r="I687" i="10"/>
  <c r="I692" i="10"/>
  <c r="I678" i="10"/>
  <c r="I670" i="10"/>
  <c r="I647" i="10"/>
  <c r="I646" i="10"/>
  <c r="I64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4" i="10"/>
  <c r="I708" i="10"/>
  <c r="I677" i="10"/>
  <c r="I679" i="10"/>
  <c r="I672" i="10"/>
  <c r="I680" i="10"/>
  <c r="I673" i="10"/>
  <c r="I684" i="10"/>
  <c r="I681" i="10"/>
  <c r="I668" i="10"/>
  <c r="I669" i="10"/>
  <c r="I676" i="10"/>
  <c r="I671" i="10"/>
  <c r="I700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708" i="10"/>
  <c r="J700" i="10"/>
  <c r="J692" i="10"/>
  <c r="J684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7" i="10"/>
  <c r="J680" i="10"/>
  <c r="J672" i="10"/>
  <c r="J689" i="10"/>
  <c r="J679" i="10"/>
  <c r="J671" i="10"/>
  <c r="J670" i="10"/>
  <c r="J678" i="10"/>
  <c r="J705" i="10"/>
  <c r="J673" i="10"/>
  <c r="J713" i="10"/>
  <c r="J681" i="10"/>
  <c r="J674" i="10"/>
  <c r="J647" i="10"/>
  <c r="J668" i="10"/>
  <c r="J676" i="10"/>
  <c r="J669" i="10"/>
  <c r="J645" i="10"/>
  <c r="J677" i="10"/>
  <c r="J646" i="10"/>
  <c r="K644" i="10" l="1"/>
  <c r="J715" i="10"/>
  <c r="L647" i="10"/>
  <c r="L712" i="10" l="1"/>
  <c r="L704" i="10"/>
  <c r="L696" i="10"/>
  <c r="L688" i="10"/>
  <c r="L709" i="10"/>
  <c r="L701" i="10"/>
  <c r="L693" i="10"/>
  <c r="L685" i="10"/>
  <c r="L706" i="10"/>
  <c r="L698" i="10"/>
  <c r="L690" i="10"/>
  <c r="L682" i="10"/>
  <c r="L711" i="10"/>
  <c r="L703" i="10"/>
  <c r="L695" i="10"/>
  <c r="L687" i="10"/>
  <c r="L708" i="10"/>
  <c r="L700" i="10"/>
  <c r="L692" i="10"/>
  <c r="L684" i="10"/>
  <c r="L713" i="10"/>
  <c r="L705" i="10"/>
  <c r="L697" i="10"/>
  <c r="L689" i="10"/>
  <c r="L710" i="10"/>
  <c r="L702" i="10"/>
  <c r="L694" i="10"/>
  <c r="L686" i="10"/>
  <c r="L716" i="10"/>
  <c r="L677" i="10"/>
  <c r="L669" i="10"/>
  <c r="L691" i="10"/>
  <c r="M691" i="10" s="1"/>
  <c r="Y757" i="10" s="1"/>
  <c r="L674" i="10"/>
  <c r="L683" i="10"/>
  <c r="L681" i="10"/>
  <c r="L673" i="10"/>
  <c r="L699" i="10"/>
  <c r="L679" i="10"/>
  <c r="L707" i="10"/>
  <c r="M707" i="10" s="1"/>
  <c r="Y773" i="10" s="1"/>
  <c r="L680" i="10"/>
  <c r="L675" i="10"/>
  <c r="L668" i="10"/>
  <c r="L676" i="10"/>
  <c r="L670" i="10"/>
  <c r="L678" i="10"/>
  <c r="L672" i="10"/>
  <c r="L671" i="10"/>
  <c r="K716" i="10"/>
  <c r="K707" i="10"/>
  <c r="K699" i="10"/>
  <c r="K691" i="10"/>
  <c r="K683" i="10"/>
  <c r="K712" i="10"/>
  <c r="K704" i="10"/>
  <c r="K696" i="10"/>
  <c r="K688" i="10"/>
  <c r="K709" i="10"/>
  <c r="K701" i="10"/>
  <c r="K693" i="10"/>
  <c r="K685" i="10"/>
  <c r="K706" i="10"/>
  <c r="K698" i="10"/>
  <c r="K690" i="10"/>
  <c r="K682" i="10"/>
  <c r="K711" i="10"/>
  <c r="K703" i="10"/>
  <c r="K695" i="10"/>
  <c r="K687" i="10"/>
  <c r="K708" i="10"/>
  <c r="K700" i="10"/>
  <c r="K692" i="10"/>
  <c r="K684" i="10"/>
  <c r="K713" i="10"/>
  <c r="K705" i="10"/>
  <c r="K697" i="10"/>
  <c r="K689" i="10"/>
  <c r="K686" i="10"/>
  <c r="K680" i="10"/>
  <c r="K672" i="10"/>
  <c r="K677" i="10"/>
  <c r="K669" i="10"/>
  <c r="K676" i="10"/>
  <c r="K668" i="10"/>
  <c r="K678" i="10"/>
  <c r="K671" i="10"/>
  <c r="K679" i="10"/>
  <c r="K673" i="10"/>
  <c r="K681" i="10"/>
  <c r="K674" i="10"/>
  <c r="K694" i="10"/>
  <c r="K702" i="10"/>
  <c r="K675" i="10"/>
  <c r="K710" i="10"/>
  <c r="K670" i="10"/>
  <c r="M680" i="10" l="1"/>
  <c r="Y746" i="10" s="1"/>
  <c r="M669" i="10"/>
  <c r="Y735" i="10" s="1"/>
  <c r="M713" i="10"/>
  <c r="Y779" i="10" s="1"/>
  <c r="M711" i="10"/>
  <c r="Y777" i="10" s="1"/>
  <c r="M709" i="10"/>
  <c r="Y775" i="10" s="1"/>
  <c r="M670" i="10"/>
  <c r="Y736" i="10" s="1"/>
  <c r="M673" i="10"/>
  <c r="Y739" i="10" s="1"/>
  <c r="M702" i="10"/>
  <c r="Y768" i="10" s="1"/>
  <c r="M700" i="10"/>
  <c r="Y766" i="10" s="1"/>
  <c r="M698" i="10"/>
  <c r="Y764" i="10" s="1"/>
  <c r="M704" i="10"/>
  <c r="Y770" i="10" s="1"/>
  <c r="M687" i="10"/>
  <c r="Y753" i="10" s="1"/>
  <c r="M671" i="10"/>
  <c r="Y737" i="10" s="1"/>
  <c r="M697" i="10"/>
  <c r="Y763" i="10" s="1"/>
  <c r="M695" i="10"/>
  <c r="Y761" i="10" s="1"/>
  <c r="M693" i="10"/>
  <c r="Y759" i="10" s="1"/>
  <c r="M689" i="10"/>
  <c r="Y755" i="10" s="1"/>
  <c r="M685" i="10"/>
  <c r="Y751" i="10" s="1"/>
  <c r="M672" i="10"/>
  <c r="Y738" i="10" s="1"/>
  <c r="M679" i="10"/>
  <c r="Y745" i="10" s="1"/>
  <c r="M677" i="10"/>
  <c r="Y743" i="10" s="1"/>
  <c r="M705" i="10"/>
  <c r="Y771" i="10" s="1"/>
  <c r="M703" i="10"/>
  <c r="Y769" i="10" s="1"/>
  <c r="M701" i="10"/>
  <c r="Y767" i="10" s="1"/>
  <c r="M678" i="10"/>
  <c r="Y744" i="10" s="1"/>
  <c r="M699" i="10"/>
  <c r="Y765" i="10" s="1"/>
  <c r="M686" i="10"/>
  <c r="Y752" i="10" s="1"/>
  <c r="M684" i="10"/>
  <c r="Y750" i="10" s="1"/>
  <c r="M682" i="10"/>
  <c r="Y748" i="10" s="1"/>
  <c r="M688" i="10"/>
  <c r="Y754" i="10" s="1"/>
  <c r="K715" i="10"/>
  <c r="M676" i="10"/>
  <c r="Y742" i="10" s="1"/>
  <c r="M681" i="10"/>
  <c r="Y747" i="10" s="1"/>
  <c r="M694" i="10"/>
  <c r="Y760" i="10" s="1"/>
  <c r="M692" i="10"/>
  <c r="Y758" i="10" s="1"/>
  <c r="M690" i="10"/>
  <c r="Y756" i="10" s="1"/>
  <c r="M696" i="10"/>
  <c r="Y762" i="10" s="1"/>
  <c r="L715" i="10"/>
  <c r="M668" i="10"/>
  <c r="M683" i="10"/>
  <c r="Y749" i="10" s="1"/>
  <c r="M675" i="10"/>
  <c r="Y741" i="10" s="1"/>
  <c r="M674" i="10"/>
  <c r="Y740" i="10" s="1"/>
  <c r="M710" i="10"/>
  <c r="Y776" i="10" s="1"/>
  <c r="M708" i="10"/>
  <c r="Y774" i="10" s="1"/>
  <c r="M706" i="10"/>
  <c r="Y772" i="10" s="1"/>
  <c r="M712" i="10"/>
  <c r="Y778" i="10" s="1"/>
  <c r="M715" i="10" l="1"/>
  <c r="Y734" i="10"/>
  <c r="Y815" i="10" s="1"/>
  <c r="C364" i="1" l="1"/>
  <c r="C321" i="1"/>
  <c r="C189" i="1" l="1"/>
  <c r="CD71" i="1" l="1"/>
  <c r="CE76" i="1" l="1"/>
  <c r="CF76" i="1" s="1"/>
  <c r="H52" i="1" l="1"/>
  <c r="H67" i="1" s="1"/>
  <c r="F493" i="1" l="1"/>
  <c r="D493" i="1"/>
  <c r="B493" i="1"/>
  <c r="B575" i="1"/>
  <c r="B511" i="1" l="1"/>
  <c r="B573" i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CE68" i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C440" i="1" s="1"/>
  <c r="D361" i="1"/>
  <c r="D372" i="1"/>
  <c r="C125" i="8" s="1"/>
  <c r="D260" i="1"/>
  <c r="D265" i="1"/>
  <c r="D275" i="1"/>
  <c r="C33" i="8" s="1"/>
  <c r="D290" i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D436" i="1"/>
  <c r="C34" i="5"/>
  <c r="C16" i="8"/>
  <c r="C469" i="1"/>
  <c r="G122" i="9"/>
  <c r="I26" i="9"/>
  <c r="C218" i="9"/>
  <c r="D366" i="9"/>
  <c r="CE64" i="1"/>
  <c r="C430" i="1" s="1"/>
  <c r="D368" i="9"/>
  <c r="C276" i="9"/>
  <c r="CE70" i="1"/>
  <c r="C458" i="1" s="1"/>
  <c r="CE77" i="1"/>
  <c r="I29" i="9"/>
  <c r="C95" i="9"/>
  <c r="CE79" i="1"/>
  <c r="J612" i="1" s="1"/>
  <c r="E142" i="1"/>
  <c r="G10" i="4" s="1"/>
  <c r="G9" i="4"/>
  <c r="F9" i="4"/>
  <c r="E138" i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S48" i="1"/>
  <c r="BS62" i="1" s="1"/>
  <c r="E373" i="9"/>
  <c r="BE48" i="1"/>
  <c r="BE62" i="1" s="1"/>
  <c r="H236" i="9" s="1"/>
  <c r="BW48" i="1"/>
  <c r="BW62" i="1" s="1"/>
  <c r="K48" i="1"/>
  <c r="K62" i="1" s="1"/>
  <c r="C615" i="1"/>
  <c r="B440" i="1"/>
  <c r="E372" i="9"/>
  <c r="BY48" i="1"/>
  <c r="BY62" i="1" s="1"/>
  <c r="BJ48" i="1"/>
  <c r="BJ62" i="1" s="1"/>
  <c r="AT48" i="1"/>
  <c r="AT62" i="1" s="1"/>
  <c r="AD48" i="1"/>
  <c r="AD62" i="1" s="1"/>
  <c r="C575" i="1"/>
  <c r="I380" i="9"/>
  <c r="D612" i="1"/>
  <c r="BC52" i="1"/>
  <c r="BC67" i="1" s="1"/>
  <c r="I381" i="9"/>
  <c r="AV52" i="1"/>
  <c r="AV67" i="1" s="1"/>
  <c r="BP52" i="1"/>
  <c r="BP67" i="1" s="1"/>
  <c r="AJ52" i="1"/>
  <c r="AJ67" i="1" s="1"/>
  <c r="AN52" i="1"/>
  <c r="AN67" i="1" s="1"/>
  <c r="AF48" i="1" l="1"/>
  <c r="AF62" i="1" s="1"/>
  <c r="D140" i="9" s="1"/>
  <c r="AV48" i="1"/>
  <c r="AV62" i="1" s="1"/>
  <c r="F204" i="9" s="1"/>
  <c r="BL48" i="1"/>
  <c r="BL62" i="1" s="1"/>
  <c r="CA48" i="1"/>
  <c r="CA62" i="1" s="1"/>
  <c r="S48" i="1"/>
  <c r="S62" i="1" s="1"/>
  <c r="CC48" i="1"/>
  <c r="CC62" i="1" s="1"/>
  <c r="CC71" i="1" s="1"/>
  <c r="BM48" i="1"/>
  <c r="BM62" i="1" s="1"/>
  <c r="C427" i="1"/>
  <c r="AU48" i="1"/>
  <c r="AU62" i="1" s="1"/>
  <c r="I362" i="9"/>
  <c r="BU48" i="1"/>
  <c r="BU62" i="1" s="1"/>
  <c r="C332" i="9" s="1"/>
  <c r="AH48" i="1"/>
  <c r="AH62" i="1" s="1"/>
  <c r="AC48" i="1"/>
  <c r="AC62" i="1" s="1"/>
  <c r="H108" i="9" s="1"/>
  <c r="J48" i="1"/>
  <c r="J62" i="1" s="1"/>
  <c r="C44" i="9" s="1"/>
  <c r="AZ48" i="1"/>
  <c r="AZ62" i="1" s="1"/>
  <c r="BP48" i="1"/>
  <c r="BP62" i="1" s="1"/>
  <c r="I612" i="1"/>
  <c r="AI48" i="1"/>
  <c r="AI62" i="1" s="1"/>
  <c r="Q48" i="1"/>
  <c r="Q62" i="1" s="1"/>
  <c r="E48" i="1"/>
  <c r="E62" i="1" s="1"/>
  <c r="AM48" i="1"/>
  <c r="AM62" i="1" s="1"/>
  <c r="D172" i="9" s="1"/>
  <c r="G48" i="1"/>
  <c r="G62" i="1" s="1"/>
  <c r="G12" i="9" s="1"/>
  <c r="H48" i="1"/>
  <c r="H62" i="1" s="1"/>
  <c r="AA48" i="1"/>
  <c r="AA62" i="1" s="1"/>
  <c r="F108" i="9" s="1"/>
  <c r="AJ48" i="1"/>
  <c r="AJ62" i="1" s="1"/>
  <c r="H140" i="9" s="1"/>
  <c r="F10" i="4"/>
  <c r="N48" i="1"/>
  <c r="N62" i="1" s="1"/>
  <c r="AL48" i="1"/>
  <c r="AL62" i="1" s="1"/>
  <c r="BB48" i="1"/>
  <c r="BB62" i="1" s="1"/>
  <c r="BB71" i="1" s="1"/>
  <c r="BR48" i="1"/>
  <c r="BR62" i="1" s="1"/>
  <c r="G300" i="9" s="1"/>
  <c r="CB48" i="1"/>
  <c r="CB62" i="1" s="1"/>
  <c r="C364" i="9" s="1"/>
  <c r="AQ48" i="1"/>
  <c r="AQ62" i="1" s="1"/>
  <c r="Y48" i="1"/>
  <c r="Y62" i="1" s="1"/>
  <c r="U48" i="1"/>
  <c r="U62" i="1" s="1"/>
  <c r="G76" i="9" s="1"/>
  <c r="O48" i="1"/>
  <c r="O62" i="1" s="1"/>
  <c r="BZ48" i="1"/>
  <c r="BZ62" i="1" s="1"/>
  <c r="L48" i="1"/>
  <c r="L62" i="1" s="1"/>
  <c r="BN48" i="1"/>
  <c r="BN62" i="1" s="1"/>
  <c r="C300" i="9" s="1"/>
  <c r="BI48" i="1"/>
  <c r="BI62" i="1" s="1"/>
  <c r="R48" i="1"/>
  <c r="R62" i="1" s="1"/>
  <c r="BT48" i="1"/>
  <c r="BT62" i="1" s="1"/>
  <c r="I300" i="9" s="1"/>
  <c r="C48" i="1"/>
  <c r="C62" i="1" s="1"/>
  <c r="C12" i="9" s="1"/>
  <c r="AK48" i="1"/>
  <c r="AK62" i="1" s="1"/>
  <c r="BD48" i="1"/>
  <c r="BD62" i="1" s="1"/>
  <c r="V48" i="1"/>
  <c r="V62" i="1" s="1"/>
  <c r="AP48" i="1"/>
  <c r="AP62" i="1" s="1"/>
  <c r="G172" i="9" s="1"/>
  <c r="BF48" i="1"/>
  <c r="BF62" i="1" s="1"/>
  <c r="BV48" i="1"/>
  <c r="BV62" i="1" s="1"/>
  <c r="BG48" i="1"/>
  <c r="BG62" i="1" s="1"/>
  <c r="C268" i="9" s="1"/>
  <c r="AO48" i="1"/>
  <c r="AO62" i="1" s="1"/>
  <c r="F172" i="9" s="1"/>
  <c r="BA48" i="1"/>
  <c r="BA62" i="1" s="1"/>
  <c r="AE48" i="1"/>
  <c r="AE62" i="1" s="1"/>
  <c r="T48" i="1"/>
  <c r="T62" i="1" s="1"/>
  <c r="W48" i="1"/>
  <c r="W62" i="1" s="1"/>
  <c r="I76" i="9" s="1"/>
  <c r="F48" i="1"/>
  <c r="F62" i="1" s="1"/>
  <c r="AX48" i="1"/>
  <c r="AX62" i="1" s="1"/>
  <c r="I48" i="1"/>
  <c r="I62" i="1" s="1"/>
  <c r="AN48" i="1"/>
  <c r="AN62" i="1" s="1"/>
  <c r="E172" i="9" s="1"/>
  <c r="AY48" i="1"/>
  <c r="AY62" i="1" s="1"/>
  <c r="AG48" i="1"/>
  <c r="AG62" i="1" s="1"/>
  <c r="E140" i="9" s="1"/>
  <c r="BC48" i="1"/>
  <c r="BC62" i="1" s="1"/>
  <c r="BC71" i="1" s="1"/>
  <c r="P48" i="1"/>
  <c r="P62" i="1" s="1"/>
  <c r="I44" i="9" s="1"/>
  <c r="Z48" i="1"/>
  <c r="Z62" i="1" s="1"/>
  <c r="AR48" i="1"/>
  <c r="AR62" i="1" s="1"/>
  <c r="BH48" i="1"/>
  <c r="BH62" i="1" s="1"/>
  <c r="BX48" i="1"/>
  <c r="BX62" i="1" s="1"/>
  <c r="BO48" i="1"/>
  <c r="BO62" i="1" s="1"/>
  <c r="D300" i="9" s="1"/>
  <c r="AW48" i="1"/>
  <c r="AW62" i="1" s="1"/>
  <c r="BQ48" i="1"/>
  <c r="BQ62" i="1" s="1"/>
  <c r="M48" i="1"/>
  <c r="M62" i="1" s="1"/>
  <c r="F44" i="9" s="1"/>
  <c r="X48" i="1"/>
  <c r="X62" i="1" s="1"/>
  <c r="C417" i="1"/>
  <c r="C473" i="1"/>
  <c r="D368" i="1"/>
  <c r="C120" i="8" s="1"/>
  <c r="B441" i="1"/>
  <c r="C141" i="8"/>
  <c r="C448" i="1"/>
  <c r="C119" i="8"/>
  <c r="B445" i="1"/>
  <c r="F11" i="6"/>
  <c r="F12" i="6"/>
  <c r="C27" i="5"/>
  <c r="C14" i="5"/>
  <c r="D463" i="1"/>
  <c r="I372" i="9"/>
  <c r="I371" i="9"/>
  <c r="H300" i="9"/>
  <c r="C76" i="9"/>
  <c r="AB48" i="1"/>
  <c r="AB62" i="1" s="1"/>
  <c r="G108" i="9" s="1"/>
  <c r="D48" i="1"/>
  <c r="D62" i="1" s="1"/>
  <c r="D12" i="9" s="1"/>
  <c r="I332" i="9"/>
  <c r="E44" i="9"/>
  <c r="AS48" i="1"/>
  <c r="AS62" i="1" s="1"/>
  <c r="I172" i="9"/>
  <c r="G236" i="9"/>
  <c r="I140" i="9"/>
  <c r="I268" i="9"/>
  <c r="E300" i="9"/>
  <c r="BP71" i="1"/>
  <c r="E309" i="9" s="1"/>
  <c r="I12" i="9"/>
  <c r="F241" i="9"/>
  <c r="H145" i="9"/>
  <c r="C236" i="9"/>
  <c r="H268" i="9"/>
  <c r="F332" i="9"/>
  <c r="C140" i="9"/>
  <c r="H332" i="9"/>
  <c r="G612" i="1"/>
  <c r="CF77" i="1"/>
  <c r="E28" i="4"/>
  <c r="G58" i="9"/>
  <c r="AS52" i="1"/>
  <c r="AS67" i="1" s="1"/>
  <c r="AD52" i="1"/>
  <c r="AD67" i="1" s="1"/>
  <c r="AT52" i="1"/>
  <c r="AT67" i="1" s="1"/>
  <c r="E108" i="9"/>
  <c r="D330" i="1"/>
  <c r="C86" i="8" s="1"/>
  <c r="D236" i="9"/>
  <c r="AE52" i="1"/>
  <c r="AE67" i="1" s="1"/>
  <c r="C145" i="9" s="1"/>
  <c r="F15" i="6"/>
  <c r="I122" i="9"/>
  <c r="I368" i="9"/>
  <c r="C432" i="1"/>
  <c r="D32" i="6"/>
  <c r="D433" i="1"/>
  <c r="BL52" i="1"/>
  <c r="BL67" i="1" s="1"/>
  <c r="X52" i="1"/>
  <c r="X67" i="1" s="1"/>
  <c r="X71" i="1" s="1"/>
  <c r="F300" i="9"/>
  <c r="D277" i="1"/>
  <c r="C35" i="8" s="1"/>
  <c r="B476" i="1"/>
  <c r="F90" i="9"/>
  <c r="E218" i="9"/>
  <c r="E52" i="1"/>
  <c r="E67" i="1" s="1"/>
  <c r="E17" i="9" s="1"/>
  <c r="AU52" i="1"/>
  <c r="AU67" i="1" s="1"/>
  <c r="W52" i="1"/>
  <c r="W67" i="1" s="1"/>
  <c r="AB52" i="1"/>
  <c r="AB67" i="1" s="1"/>
  <c r="G113" i="9" s="1"/>
  <c r="BW52" i="1"/>
  <c r="BW67" i="1" s="1"/>
  <c r="BW71" i="1" s="1"/>
  <c r="BO52" i="1"/>
  <c r="BO67" i="1" s="1"/>
  <c r="BX52" i="1"/>
  <c r="BX67" i="1" s="1"/>
  <c r="D268" i="9"/>
  <c r="AV71" i="1"/>
  <c r="I377" i="9"/>
  <c r="C464" i="1"/>
  <c r="E58" i="9"/>
  <c r="E76" i="9"/>
  <c r="E268" i="9"/>
  <c r="C434" i="1"/>
  <c r="I370" i="9"/>
  <c r="K52" i="1"/>
  <c r="K67" i="1" s="1"/>
  <c r="K71" i="1" s="1"/>
  <c r="D53" i="9" s="1"/>
  <c r="BT52" i="1"/>
  <c r="BT67" i="1" s="1"/>
  <c r="I305" i="9" s="1"/>
  <c r="BI52" i="1"/>
  <c r="BI67" i="1" s="1"/>
  <c r="BI71" i="1" s="1"/>
  <c r="C52" i="1"/>
  <c r="C67" i="1" s="1"/>
  <c r="BJ52" i="1"/>
  <c r="BJ67" i="1" s="1"/>
  <c r="AQ52" i="1"/>
  <c r="AQ67" i="1" s="1"/>
  <c r="AQ71" i="1" s="1"/>
  <c r="BZ52" i="1"/>
  <c r="BZ67" i="1" s="1"/>
  <c r="H337" i="9" s="1"/>
  <c r="AO52" i="1"/>
  <c r="AO67" i="1" s="1"/>
  <c r="F177" i="9" s="1"/>
  <c r="O52" i="1"/>
  <c r="O67" i="1" s="1"/>
  <c r="R52" i="1"/>
  <c r="R67" i="1" s="1"/>
  <c r="R71" i="1" s="1"/>
  <c r="D85" i="9" s="1"/>
  <c r="CC52" i="1"/>
  <c r="CC67" i="1" s="1"/>
  <c r="D369" i="9" s="1"/>
  <c r="P52" i="1"/>
  <c r="P67" i="1" s="1"/>
  <c r="BB52" i="1"/>
  <c r="BB67" i="1" s="1"/>
  <c r="AZ52" i="1"/>
  <c r="AZ67" i="1" s="1"/>
  <c r="AZ71" i="1" s="1"/>
  <c r="AR52" i="1"/>
  <c r="AR67" i="1" s="1"/>
  <c r="BG52" i="1"/>
  <c r="BG67" i="1" s="1"/>
  <c r="AI52" i="1"/>
  <c r="AI67" i="1" s="1"/>
  <c r="U52" i="1"/>
  <c r="U67" i="1" s="1"/>
  <c r="AG52" i="1"/>
  <c r="AG67" i="1" s="1"/>
  <c r="AG71" i="1" s="1"/>
  <c r="Y52" i="1"/>
  <c r="Y67" i="1" s="1"/>
  <c r="AF52" i="1"/>
  <c r="AF67" i="1" s="1"/>
  <c r="AP52" i="1"/>
  <c r="AP67" i="1" s="1"/>
  <c r="AL52" i="1"/>
  <c r="AL67" i="1" s="1"/>
  <c r="AL71" i="1" s="1"/>
  <c r="V52" i="1"/>
  <c r="V67" i="1" s="1"/>
  <c r="Z52" i="1"/>
  <c r="Z67" i="1" s="1"/>
  <c r="Z71" i="1" s="1"/>
  <c r="N52" i="1"/>
  <c r="N67" i="1" s="1"/>
  <c r="N71" i="1" s="1"/>
  <c r="AC52" i="1"/>
  <c r="AC67" i="1" s="1"/>
  <c r="AC71" i="1" s="1"/>
  <c r="Q52" i="1"/>
  <c r="Q67" i="1" s="1"/>
  <c r="Q71" i="1" s="1"/>
  <c r="L52" i="1"/>
  <c r="L67" i="1" s="1"/>
  <c r="BH52" i="1"/>
  <c r="BH67" i="1" s="1"/>
  <c r="BH71" i="1" s="1"/>
  <c r="BU52" i="1"/>
  <c r="BU67" i="1" s="1"/>
  <c r="BS52" i="1"/>
  <c r="BS67" i="1" s="1"/>
  <c r="S52" i="1"/>
  <c r="S67" i="1" s="1"/>
  <c r="CA52" i="1"/>
  <c r="CA67" i="1" s="1"/>
  <c r="CA71" i="1" s="1"/>
  <c r="BK52" i="1"/>
  <c r="BK67" i="1" s="1"/>
  <c r="BK71" i="1" s="1"/>
  <c r="G277" i="9" s="1"/>
  <c r="I52" i="1"/>
  <c r="I67" i="1" s="1"/>
  <c r="AH52" i="1"/>
  <c r="AH67" i="1" s="1"/>
  <c r="F145" i="9" s="1"/>
  <c r="BA52" i="1"/>
  <c r="BA67" i="1" s="1"/>
  <c r="J52" i="1"/>
  <c r="J67" i="1" s="1"/>
  <c r="C49" i="9" s="1"/>
  <c r="D76" i="9"/>
  <c r="F236" i="9"/>
  <c r="C414" i="1"/>
  <c r="B10" i="4"/>
  <c r="F612" i="1"/>
  <c r="I366" i="9"/>
  <c r="F76" i="9"/>
  <c r="I90" i="9"/>
  <c r="H12" i="9"/>
  <c r="G28" i="4"/>
  <c r="D44" i="9"/>
  <c r="D186" i="9"/>
  <c r="H511" i="1"/>
  <c r="F511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38" i="1"/>
  <c r="B566" i="1"/>
  <c r="B524" i="1"/>
  <c r="B558" i="1"/>
  <c r="B542" i="1"/>
  <c r="B506" i="1"/>
  <c r="B531" i="1"/>
  <c r="B570" i="1"/>
  <c r="B535" i="1"/>
  <c r="B514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E305" i="9"/>
  <c r="F209" i="9"/>
  <c r="I108" i="9"/>
  <c r="AD71" i="1"/>
  <c r="AT71" i="1"/>
  <c r="D204" i="9"/>
  <c r="BJ71" i="1"/>
  <c r="F268" i="9"/>
  <c r="G332" i="9"/>
  <c r="H76" i="9"/>
  <c r="I236" i="9"/>
  <c r="D332" i="9"/>
  <c r="C17" i="9"/>
  <c r="H204" i="9"/>
  <c r="D81" i="9"/>
  <c r="G44" i="9"/>
  <c r="C172" i="9"/>
  <c r="E236" i="9"/>
  <c r="H44" i="9"/>
  <c r="B446" i="1"/>
  <c r="D242" i="1"/>
  <c r="F12" i="9"/>
  <c r="G140" i="9"/>
  <c r="E332" i="9"/>
  <c r="E12" i="9"/>
  <c r="E71" i="1"/>
  <c r="C418" i="1"/>
  <c r="D438" i="1"/>
  <c r="C108" i="9"/>
  <c r="F14" i="6"/>
  <c r="C471" i="1"/>
  <c r="F10" i="6"/>
  <c r="D26" i="9"/>
  <c r="CE75" i="1"/>
  <c r="E177" i="9"/>
  <c r="G49" i="9"/>
  <c r="G204" i="9"/>
  <c r="D108" i="9"/>
  <c r="E204" i="9"/>
  <c r="F7" i="6"/>
  <c r="E204" i="1"/>
  <c r="C468" i="1"/>
  <c r="I383" i="9"/>
  <c r="D22" i="7"/>
  <c r="C40" i="5"/>
  <c r="W71" i="1"/>
  <c r="C420" i="1"/>
  <c r="B28" i="4"/>
  <c r="F186" i="9"/>
  <c r="I17" i="9"/>
  <c r="F273" i="9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542" i="1" s="1"/>
  <c r="T52" i="1"/>
  <c r="T67" i="1" s="1"/>
  <c r="T71" i="1" s="1"/>
  <c r="BN52" i="1"/>
  <c r="BN67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H71" i="1"/>
  <c r="BO71" i="1"/>
  <c r="D434" i="1"/>
  <c r="C58" i="9"/>
  <c r="C548" i="1" l="1"/>
  <c r="C633" i="1"/>
  <c r="F245" i="9"/>
  <c r="AP71" i="1"/>
  <c r="S71" i="1"/>
  <c r="AI71" i="1"/>
  <c r="E337" i="9"/>
  <c r="U71" i="1"/>
  <c r="BG71" i="1"/>
  <c r="AU71" i="1"/>
  <c r="C712" i="1" s="1"/>
  <c r="AJ71" i="1"/>
  <c r="C529" i="1" s="1"/>
  <c r="G529" i="1" s="1"/>
  <c r="D339" i="1"/>
  <c r="AN71" i="1"/>
  <c r="BR71" i="1"/>
  <c r="M71" i="1"/>
  <c r="E273" i="9"/>
  <c r="L71" i="1"/>
  <c r="AF71" i="1"/>
  <c r="BX71" i="1"/>
  <c r="D373" i="1"/>
  <c r="G71" i="1"/>
  <c r="BN71" i="1"/>
  <c r="BQ71" i="1"/>
  <c r="Y71" i="1"/>
  <c r="P71" i="1"/>
  <c r="C71" i="1"/>
  <c r="C21" i="9" s="1"/>
  <c r="V71" i="1"/>
  <c r="CE67" i="1"/>
  <c r="C556" i="1"/>
  <c r="I177" i="9"/>
  <c r="H305" i="9"/>
  <c r="BT71" i="1"/>
  <c r="C640" i="1" s="1"/>
  <c r="E145" i="9"/>
  <c r="C117" i="9"/>
  <c r="C689" i="1"/>
  <c r="C517" i="1"/>
  <c r="G517" i="1" s="1"/>
  <c r="C618" i="1"/>
  <c r="C277" i="9"/>
  <c r="C677" i="1"/>
  <c r="C505" i="1"/>
  <c r="G505" i="1" s="1"/>
  <c r="E53" i="9"/>
  <c r="C510" i="1"/>
  <c r="G510" i="1" s="1"/>
  <c r="C682" i="1"/>
  <c r="C85" i="9"/>
  <c r="E213" i="9"/>
  <c r="I53" i="9"/>
  <c r="C509" i="1"/>
  <c r="G509" i="1" s="1"/>
  <c r="C681" i="1"/>
  <c r="C638" i="1"/>
  <c r="C558" i="1"/>
  <c r="E277" i="9"/>
  <c r="C554" i="1"/>
  <c r="C634" i="1"/>
  <c r="D117" i="9"/>
  <c r="C518" i="1"/>
  <c r="G518" i="1" s="1"/>
  <c r="C690" i="1"/>
  <c r="C647" i="1"/>
  <c r="C572" i="1"/>
  <c r="I341" i="9"/>
  <c r="E85" i="9"/>
  <c r="C512" i="1"/>
  <c r="G512" i="1" s="1"/>
  <c r="C684" i="1"/>
  <c r="E117" i="9"/>
  <c r="C519" i="1"/>
  <c r="G519" i="1" s="1"/>
  <c r="C691" i="1"/>
  <c r="AH71" i="1"/>
  <c r="C635" i="1"/>
  <c r="BS71" i="1"/>
  <c r="BA71" i="1"/>
  <c r="D245" i="9" s="1"/>
  <c r="BZ71" i="1"/>
  <c r="C571" i="1" s="1"/>
  <c r="O71" i="1"/>
  <c r="H53" i="9" s="1"/>
  <c r="C337" i="9"/>
  <c r="J71" i="1"/>
  <c r="C675" i="1" s="1"/>
  <c r="BL71" i="1"/>
  <c r="C557" i="1" s="1"/>
  <c r="I71" i="1"/>
  <c r="E49" i="9"/>
  <c r="AE71" i="1"/>
  <c r="C524" i="1" s="1"/>
  <c r="G524" i="1" s="1"/>
  <c r="AB71" i="1"/>
  <c r="C521" i="1" s="1"/>
  <c r="G521" i="1" s="1"/>
  <c r="AR71" i="1"/>
  <c r="H49" i="9"/>
  <c r="AO71" i="1"/>
  <c r="F181" i="9" s="1"/>
  <c r="H273" i="9"/>
  <c r="BU71" i="1"/>
  <c r="C676" i="1"/>
  <c r="D71" i="1"/>
  <c r="C552" i="1"/>
  <c r="CE62" i="1"/>
  <c r="C428" i="1" s="1"/>
  <c r="C621" i="1"/>
  <c r="I149" i="9"/>
  <c r="I277" i="9"/>
  <c r="C504" i="1"/>
  <c r="G504" i="1" s="1"/>
  <c r="H149" i="9"/>
  <c r="C701" i="1"/>
  <c r="C53" i="9"/>
  <c r="C702" i="1"/>
  <c r="C503" i="1"/>
  <c r="G503" i="1" s="1"/>
  <c r="C631" i="1"/>
  <c r="C496" i="1"/>
  <c r="G496" i="1" s="1"/>
  <c r="C668" i="1"/>
  <c r="G213" i="9"/>
  <c r="C204" i="9"/>
  <c r="AS71" i="1"/>
  <c r="CE48" i="1"/>
  <c r="C561" i="1"/>
  <c r="H17" i="9"/>
  <c r="E209" i="9"/>
  <c r="H245" i="9"/>
  <c r="C550" i="1"/>
  <c r="G550" i="1" s="1"/>
  <c r="C614" i="1"/>
  <c r="C671" i="1"/>
  <c r="C499" i="1"/>
  <c r="G499" i="1" s="1"/>
  <c r="C177" i="9"/>
  <c r="F309" i="9"/>
  <c r="C562" i="1"/>
  <c r="C623" i="1"/>
  <c r="I81" i="9"/>
  <c r="C532" i="1"/>
  <c r="G532" i="1" s="1"/>
  <c r="C704" i="1"/>
  <c r="D181" i="9"/>
  <c r="C569" i="1"/>
  <c r="C644" i="1"/>
  <c r="F341" i="9"/>
  <c r="D145" i="9"/>
  <c r="E241" i="9"/>
  <c r="D305" i="9"/>
  <c r="I113" i="9"/>
  <c r="F337" i="9"/>
  <c r="C533" i="1"/>
  <c r="G533" i="1" s="1"/>
  <c r="C705" i="1"/>
  <c r="E181" i="9"/>
  <c r="D241" i="9"/>
  <c r="C685" i="1"/>
  <c r="C513" i="1"/>
  <c r="G513" i="1" s="1"/>
  <c r="F85" i="9"/>
  <c r="C81" i="9"/>
  <c r="D113" i="9"/>
  <c r="I49" i="9"/>
  <c r="C624" i="1"/>
  <c r="C549" i="1"/>
  <c r="G245" i="9"/>
  <c r="C209" i="9"/>
  <c r="H177" i="9"/>
  <c r="G177" i="9"/>
  <c r="G273" i="9"/>
  <c r="H113" i="9"/>
  <c r="C713" i="1"/>
  <c r="C541" i="1"/>
  <c r="F213" i="9"/>
  <c r="C273" i="9"/>
  <c r="D273" i="9"/>
  <c r="C113" i="9"/>
  <c r="D292" i="1"/>
  <c r="D341" i="1" s="1"/>
  <c r="C481" i="1" s="1"/>
  <c r="C511" i="1"/>
  <c r="G511" i="1" s="1"/>
  <c r="C683" i="1"/>
  <c r="I337" i="9"/>
  <c r="G81" i="9"/>
  <c r="C553" i="1"/>
  <c r="C636" i="1"/>
  <c r="D277" i="9"/>
  <c r="C241" i="9"/>
  <c r="H81" i="9"/>
  <c r="CE52" i="1"/>
  <c r="E81" i="9"/>
  <c r="E113" i="9"/>
  <c r="G145" i="9"/>
  <c r="D49" i="9"/>
  <c r="D149" i="9"/>
  <c r="C697" i="1"/>
  <c r="C525" i="1"/>
  <c r="G525" i="1" s="1"/>
  <c r="C698" i="1"/>
  <c r="E149" i="9"/>
  <c r="C526" i="1"/>
  <c r="G526" i="1" s="1"/>
  <c r="D209" i="9"/>
  <c r="G85" i="9"/>
  <c r="C686" i="1"/>
  <c r="C514" i="1"/>
  <c r="G514" i="1" s="1"/>
  <c r="C545" i="1"/>
  <c r="G545" i="1" s="1"/>
  <c r="C628" i="1"/>
  <c r="C245" i="9"/>
  <c r="F501" i="1"/>
  <c r="F517" i="1"/>
  <c r="H517" i="1"/>
  <c r="F499" i="1"/>
  <c r="H499" i="1"/>
  <c r="H505" i="1"/>
  <c r="F505" i="1"/>
  <c r="H497" i="1"/>
  <c r="F497" i="1"/>
  <c r="F515" i="1"/>
  <c r="H515" i="1"/>
  <c r="G17" i="9"/>
  <c r="I273" i="9"/>
  <c r="D27" i="7"/>
  <c r="B448" i="1"/>
  <c r="C497" i="1"/>
  <c r="G497" i="1" s="1"/>
  <c r="C669" i="1"/>
  <c r="D21" i="9"/>
  <c r="F544" i="1"/>
  <c r="H544" i="1"/>
  <c r="H536" i="1"/>
  <c r="F536" i="1"/>
  <c r="F528" i="1"/>
  <c r="H528" i="1"/>
  <c r="F520" i="1"/>
  <c r="H520" i="1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I369" i="9"/>
  <c r="C433" i="1"/>
  <c r="C687" i="1"/>
  <c r="C515" i="1"/>
  <c r="G515" i="1" s="1"/>
  <c r="H85" i="9"/>
  <c r="H498" i="1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H524" i="1"/>
  <c r="F524" i="1"/>
  <c r="F550" i="1"/>
  <c r="H550" i="1" s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I364" i="9" l="1"/>
  <c r="C540" i="1"/>
  <c r="G540" i="1" s="1"/>
  <c r="H501" i="1"/>
  <c r="C646" i="1"/>
  <c r="H341" i="9"/>
  <c r="C50" i="8"/>
  <c r="I309" i="9"/>
  <c r="C565" i="1"/>
  <c r="C534" i="1"/>
  <c r="G534" i="1" s="1"/>
  <c r="C693" i="1"/>
  <c r="C706" i="1"/>
  <c r="H277" i="9"/>
  <c r="C637" i="1"/>
  <c r="C546" i="1"/>
  <c r="G546" i="1" s="1"/>
  <c r="C630" i="1"/>
  <c r="C641" i="1"/>
  <c r="C341" i="9"/>
  <c r="C441" i="1"/>
  <c r="C639" i="1"/>
  <c r="H309" i="9"/>
  <c r="C564" i="1"/>
  <c r="I21" i="9"/>
  <c r="C502" i="1"/>
  <c r="G502" i="1" s="1"/>
  <c r="C674" i="1"/>
  <c r="C680" i="1"/>
  <c r="C696" i="1"/>
  <c r="C709" i="1"/>
  <c r="C537" i="1"/>
  <c r="G537" i="1" s="1"/>
  <c r="I181" i="9"/>
  <c r="C508" i="1"/>
  <c r="G508" i="1" s="1"/>
  <c r="C149" i="9"/>
  <c r="C566" i="1"/>
  <c r="G117" i="9"/>
  <c r="CE71" i="1"/>
  <c r="C716" i="1" s="1"/>
  <c r="C710" i="1"/>
  <c r="C213" i="9"/>
  <c r="C538" i="1"/>
  <c r="G538" i="1" s="1"/>
  <c r="D615" i="1"/>
  <c r="B496" i="1"/>
  <c r="H496" i="1" s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715" i="1" l="1"/>
  <c r="C648" i="1"/>
  <c r="M716" i="1" s="1"/>
  <c r="I373" i="9"/>
  <c r="D687" i="1"/>
  <c r="D692" i="1"/>
  <c r="D622" i="1"/>
  <c r="D700" i="1"/>
  <c r="D623" i="1"/>
  <c r="D686" i="1"/>
  <c r="D699" i="1"/>
  <c r="D675" i="1"/>
  <c r="D630" i="1"/>
  <c r="D682" i="1"/>
  <c r="D685" i="1"/>
  <c r="D684" i="1"/>
  <c r="D642" i="1"/>
  <c r="D674" i="1"/>
  <c r="D716" i="1"/>
  <c r="D709" i="1"/>
  <c r="D636" i="1"/>
  <c r="D702" i="1"/>
  <c r="D713" i="1"/>
  <c r="D698" i="1"/>
  <c r="D616" i="1"/>
  <c r="D629" i="1"/>
  <c r="D620" i="1"/>
  <c r="D669" i="1"/>
  <c r="D691" i="1"/>
  <c r="D673" i="1"/>
  <c r="D677" i="1"/>
  <c r="D640" i="1"/>
  <c r="D689" i="1"/>
  <c r="D701" i="1"/>
  <c r="D696" i="1"/>
  <c r="D617" i="1"/>
  <c r="D707" i="1"/>
  <c r="D647" i="1"/>
  <c r="D710" i="1"/>
  <c r="D668" i="1"/>
  <c r="D680" i="1"/>
  <c r="D643" i="1"/>
  <c r="D619" i="1"/>
  <c r="D695" i="1"/>
  <c r="D683" i="1"/>
  <c r="D624" i="1"/>
  <c r="D625" i="1"/>
  <c r="D681" i="1"/>
  <c r="D697" i="1"/>
  <c r="D637" i="1"/>
  <c r="D618" i="1"/>
  <c r="D644" i="1"/>
  <c r="D645" i="1"/>
  <c r="D704" i="1"/>
  <c r="D639" i="1"/>
  <c r="D628" i="1"/>
  <c r="D705" i="1"/>
  <c r="D711" i="1"/>
  <c r="D631" i="1"/>
  <c r="D706" i="1"/>
  <c r="D676" i="1"/>
  <c r="D632" i="1"/>
  <c r="D690" i="1"/>
  <c r="D694" i="1"/>
  <c r="D635" i="1"/>
  <c r="D693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612" i="1"/>
  <c r="D715" i="1"/>
  <c r="E639" i="1" l="1"/>
  <c r="E716" i="1"/>
  <c r="E704" i="1"/>
  <c r="E693" i="1"/>
  <c r="E710" i="1"/>
  <c r="E669" i="1"/>
  <c r="E640" i="1"/>
  <c r="E695" i="1"/>
  <c r="E675" i="1"/>
  <c r="E712" i="1"/>
  <c r="E696" i="1"/>
  <c r="E706" i="1"/>
  <c r="E670" i="1"/>
  <c r="E672" i="1"/>
  <c r="E686" i="1"/>
  <c r="E627" i="1"/>
  <c r="E694" i="1"/>
  <c r="E688" i="1"/>
  <c r="E624" i="1"/>
  <c r="E632" i="1"/>
  <c r="E699" i="1"/>
  <c r="E638" i="1"/>
  <c r="E668" i="1"/>
  <c r="E679" i="1"/>
  <c r="E683" i="1"/>
  <c r="E643" i="1"/>
  <c r="E629" i="1"/>
  <c r="E671" i="1"/>
  <c r="E642" i="1"/>
  <c r="E635" i="1"/>
  <c r="E707" i="1"/>
  <c r="E689" i="1"/>
  <c r="E674" i="1"/>
  <c r="E636" i="1"/>
  <c r="E626" i="1"/>
  <c r="E681" i="1"/>
  <c r="E711" i="1"/>
  <c r="E628" i="1"/>
  <c r="E705" i="1"/>
  <c r="E701" i="1"/>
  <c r="E703" i="1"/>
  <c r="E685" i="1"/>
  <c r="E709" i="1"/>
  <c r="E647" i="1"/>
  <c r="E630" i="1"/>
  <c r="E713" i="1"/>
  <c r="E678" i="1"/>
  <c r="E690" i="1"/>
  <c r="E698" i="1"/>
  <c r="E700" i="1"/>
  <c r="E634" i="1"/>
  <c r="E633" i="1"/>
  <c r="E645" i="1"/>
  <c r="E673" i="1"/>
  <c r="E631" i="1"/>
  <c r="E680" i="1"/>
  <c r="E697" i="1"/>
  <c r="E641" i="1"/>
  <c r="E625" i="1"/>
  <c r="E676" i="1"/>
  <c r="E637" i="1"/>
  <c r="E682" i="1"/>
  <c r="E677" i="1"/>
  <c r="E702" i="1"/>
  <c r="E684" i="1"/>
  <c r="E692" i="1"/>
  <c r="E687" i="1"/>
  <c r="E646" i="1"/>
  <c r="E708" i="1"/>
  <c r="E644" i="1"/>
  <c r="E691" i="1"/>
  <c r="E715" i="1" l="1"/>
  <c r="F624" i="1"/>
  <c r="F629" i="1" l="1"/>
  <c r="F692" i="1"/>
  <c r="F701" i="1"/>
  <c r="F638" i="1"/>
  <c r="F678" i="1"/>
  <c r="F700" i="1"/>
  <c r="F675" i="1"/>
  <c r="F698" i="1"/>
  <c r="F703" i="1"/>
  <c r="F695" i="1"/>
  <c r="F640" i="1"/>
  <c r="F713" i="1"/>
  <c r="F632" i="1"/>
  <c r="F686" i="1"/>
  <c r="F671" i="1"/>
  <c r="F682" i="1"/>
  <c r="F670" i="1"/>
  <c r="F643" i="1"/>
  <c r="F635" i="1"/>
  <c r="F673" i="1"/>
  <c r="F642" i="1"/>
  <c r="F633" i="1"/>
  <c r="F631" i="1"/>
  <c r="F677" i="1"/>
  <c r="F689" i="1"/>
  <c r="F711" i="1"/>
  <c r="F679" i="1"/>
  <c r="F647" i="1"/>
  <c r="F669" i="1"/>
  <c r="F709" i="1"/>
  <c r="F668" i="1"/>
  <c r="F646" i="1"/>
  <c r="F645" i="1"/>
  <c r="F641" i="1"/>
  <c r="F683" i="1"/>
  <c r="F674" i="1"/>
  <c r="F691" i="1"/>
  <c r="F628" i="1"/>
  <c r="F681" i="1"/>
  <c r="F702" i="1"/>
  <c r="F625" i="1"/>
  <c r="G625" i="1" s="1"/>
  <c r="F708" i="1"/>
  <c r="F626" i="1"/>
  <c r="F630" i="1"/>
  <c r="F687" i="1"/>
  <c r="F710" i="1"/>
  <c r="F634" i="1"/>
  <c r="F707" i="1"/>
  <c r="F699" i="1"/>
  <c r="F684" i="1"/>
  <c r="F680" i="1"/>
  <c r="F636" i="1"/>
  <c r="F672" i="1"/>
  <c r="F693" i="1"/>
  <c r="F637" i="1"/>
  <c r="F694" i="1"/>
  <c r="F644" i="1"/>
  <c r="F716" i="1"/>
  <c r="F697" i="1"/>
  <c r="F676" i="1"/>
  <c r="F639" i="1"/>
  <c r="F627" i="1"/>
  <c r="F690" i="1"/>
  <c r="F706" i="1"/>
  <c r="F688" i="1"/>
  <c r="F704" i="1"/>
  <c r="F685" i="1"/>
  <c r="F705" i="1"/>
  <c r="F696" i="1"/>
  <c r="F712" i="1"/>
  <c r="G707" i="1" l="1"/>
  <c r="G676" i="1"/>
  <c r="G709" i="1"/>
  <c r="G639" i="1"/>
  <c r="G687" i="1"/>
  <c r="G700" i="1"/>
  <c r="G682" i="1"/>
  <c r="G694" i="1"/>
  <c r="G672" i="1"/>
  <c r="G711" i="1"/>
  <c r="G710" i="1"/>
  <c r="G679" i="1"/>
  <c r="G680" i="1"/>
  <c r="G670" i="1"/>
  <c r="G698" i="1"/>
  <c r="G631" i="1"/>
  <c r="G703" i="1"/>
  <c r="G701" i="1"/>
  <c r="G627" i="1"/>
  <c r="G646" i="1"/>
  <c r="G668" i="1"/>
  <c r="G675" i="1"/>
  <c r="G704" i="1"/>
  <c r="G635" i="1"/>
  <c r="G713" i="1"/>
  <c r="G643" i="1"/>
  <c r="G641" i="1"/>
  <c r="G708" i="1"/>
  <c r="G688" i="1"/>
  <c r="G695" i="1"/>
  <c r="G634" i="1"/>
  <c r="G644" i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636" i="1"/>
  <c r="G712" i="1"/>
  <c r="G642" i="1"/>
  <c r="G693" i="1"/>
  <c r="G630" i="1"/>
  <c r="G691" i="1"/>
  <c r="G673" i="1"/>
  <c r="G692" i="1"/>
  <c r="G677" i="1"/>
  <c r="G683" i="1"/>
  <c r="G706" i="1"/>
  <c r="G647" i="1"/>
  <c r="G684" i="1"/>
  <c r="G637" i="1"/>
  <c r="G678" i="1"/>
  <c r="G685" i="1"/>
  <c r="G716" i="1"/>
  <c r="G633" i="1"/>
  <c r="G697" i="1"/>
  <c r="G699" i="1"/>
  <c r="G690" i="1"/>
  <c r="F715" i="1"/>
  <c r="H628" i="1" l="1"/>
  <c r="G715" i="1"/>
  <c r="H684" i="1" l="1"/>
  <c r="H705" i="1"/>
  <c r="H690" i="1"/>
  <c r="H637" i="1"/>
  <c r="H695" i="1"/>
  <c r="H644" i="1"/>
  <c r="H709" i="1"/>
  <c r="H645" i="1"/>
  <c r="H678" i="1"/>
  <c r="H701" i="1"/>
  <c r="H673" i="1"/>
  <c r="H672" i="1"/>
  <c r="H642" i="1"/>
  <c r="H681" i="1"/>
  <c r="H708" i="1"/>
  <c r="H693" i="1"/>
  <c r="H692" i="1"/>
  <c r="H716" i="1"/>
  <c r="H640" i="1"/>
  <c r="H700" i="1"/>
  <c r="H677" i="1"/>
  <c r="H682" i="1"/>
  <c r="H703" i="1"/>
  <c r="H699" i="1"/>
  <c r="H629" i="1"/>
  <c r="H643" i="1"/>
  <c r="H696" i="1"/>
  <c r="H683" i="1"/>
  <c r="H633" i="1"/>
  <c r="H680" i="1"/>
  <c r="H675" i="1"/>
  <c r="H647" i="1"/>
  <c r="H638" i="1"/>
  <c r="H670" i="1"/>
  <c r="H635" i="1"/>
  <c r="H697" i="1"/>
  <c r="H691" i="1"/>
  <c r="H639" i="1"/>
  <c r="H688" i="1"/>
  <c r="H702" i="1"/>
  <c r="H711" i="1"/>
  <c r="H631" i="1"/>
  <c r="H713" i="1"/>
  <c r="H641" i="1"/>
  <c r="H671" i="1"/>
  <c r="H704" i="1"/>
  <c r="H687" i="1"/>
  <c r="H694" i="1"/>
  <c r="H679" i="1"/>
  <c r="H686" i="1"/>
  <c r="H632" i="1"/>
  <c r="H676" i="1"/>
  <c r="H668" i="1"/>
  <c r="H669" i="1"/>
  <c r="H646" i="1"/>
  <c r="H630" i="1"/>
  <c r="H674" i="1"/>
  <c r="H712" i="1"/>
  <c r="H636" i="1"/>
  <c r="H707" i="1"/>
  <c r="H698" i="1"/>
  <c r="H685" i="1"/>
  <c r="H634" i="1"/>
  <c r="H689" i="1"/>
  <c r="H706" i="1"/>
  <c r="H710" i="1"/>
  <c r="H715" i="1" l="1"/>
  <c r="I629" i="1"/>
  <c r="I636" i="1" l="1"/>
  <c r="I716" i="1"/>
  <c r="I677" i="1"/>
  <c r="I683" i="1"/>
  <c r="I697" i="1"/>
  <c r="I704" i="1"/>
  <c r="I712" i="1"/>
  <c r="I708" i="1"/>
  <c r="I694" i="1"/>
  <c r="I681" i="1"/>
  <c r="I646" i="1"/>
  <c r="I685" i="1"/>
  <c r="I675" i="1"/>
  <c r="I690" i="1"/>
  <c r="I686" i="1"/>
  <c r="I639" i="1"/>
  <c r="I631" i="1"/>
  <c r="I638" i="1"/>
  <c r="I705" i="1"/>
  <c r="I641" i="1"/>
  <c r="I711" i="1"/>
  <c r="I668" i="1"/>
  <c r="I703" i="1"/>
  <c r="I682" i="1"/>
  <c r="I687" i="1"/>
  <c r="I710" i="1"/>
  <c r="I671" i="1"/>
  <c r="I706" i="1"/>
  <c r="I707" i="1"/>
  <c r="I702" i="1"/>
  <c r="I684" i="1"/>
  <c r="I637" i="1"/>
  <c r="I692" i="1"/>
  <c r="I647" i="1"/>
  <c r="I676" i="1"/>
  <c r="I672" i="1"/>
  <c r="I640" i="1"/>
  <c r="I709" i="1"/>
  <c r="I630" i="1"/>
  <c r="I669" i="1"/>
  <c r="I674" i="1"/>
  <c r="I673" i="1"/>
  <c r="I689" i="1"/>
  <c r="I645" i="1"/>
  <c r="I700" i="1"/>
  <c r="I699" i="1"/>
  <c r="I691" i="1"/>
  <c r="I688" i="1"/>
  <c r="I698" i="1"/>
  <c r="I701" i="1"/>
  <c r="I679" i="1"/>
  <c r="I632" i="1"/>
  <c r="I670" i="1"/>
  <c r="I693" i="1"/>
  <c r="I635" i="1"/>
  <c r="I696" i="1"/>
  <c r="I644" i="1"/>
  <c r="I680" i="1"/>
  <c r="I695" i="1"/>
  <c r="I713" i="1"/>
  <c r="I643" i="1"/>
  <c r="I678" i="1"/>
  <c r="I633" i="1"/>
  <c r="I642" i="1"/>
  <c r="I634" i="1"/>
  <c r="I715" i="1" l="1"/>
  <c r="J630" i="1"/>
  <c r="J634" i="1" l="1"/>
  <c r="J682" i="1"/>
  <c r="J708" i="1"/>
  <c r="J687" i="1"/>
  <c r="J637" i="1"/>
  <c r="J710" i="1"/>
  <c r="J684" i="1"/>
  <c r="J645" i="1"/>
  <c r="J698" i="1"/>
  <c r="J685" i="1"/>
  <c r="J716" i="1"/>
  <c r="J636" i="1"/>
  <c r="J670" i="1"/>
  <c r="J640" i="1"/>
  <c r="J642" i="1"/>
  <c r="J702" i="1"/>
  <c r="J688" i="1"/>
  <c r="J638" i="1"/>
  <c r="J676" i="1"/>
  <c r="J668" i="1"/>
  <c r="J701" i="1"/>
  <c r="J677" i="1"/>
  <c r="J683" i="1"/>
  <c r="J633" i="1"/>
  <c r="J705" i="1"/>
  <c r="J693" i="1"/>
  <c r="J669" i="1"/>
  <c r="J694" i="1"/>
  <c r="J674" i="1"/>
  <c r="J643" i="1"/>
  <c r="J671" i="1"/>
  <c r="J647" i="1"/>
  <c r="J641" i="1"/>
  <c r="J680" i="1"/>
  <c r="J696" i="1"/>
  <c r="J632" i="1"/>
  <c r="J639" i="1"/>
  <c r="J695" i="1"/>
  <c r="J644" i="1"/>
  <c r="J679" i="1"/>
  <c r="J631" i="1"/>
  <c r="J689" i="1"/>
  <c r="J635" i="1"/>
  <c r="J675" i="1"/>
  <c r="J699" i="1"/>
  <c r="J646" i="1"/>
  <c r="J691" i="1"/>
  <c r="J709" i="1"/>
  <c r="J697" i="1"/>
  <c r="J712" i="1"/>
  <c r="J672" i="1"/>
  <c r="J713" i="1"/>
  <c r="J678" i="1"/>
  <c r="J706" i="1"/>
  <c r="J707" i="1"/>
  <c r="J700" i="1"/>
  <c r="J681" i="1"/>
  <c r="J692" i="1"/>
  <c r="J703" i="1"/>
  <c r="J711" i="1"/>
  <c r="J704" i="1"/>
  <c r="J673" i="1"/>
  <c r="J690" i="1"/>
  <c r="J686" i="1"/>
  <c r="L647" i="1" l="1"/>
  <c r="L708" i="1" s="1"/>
  <c r="K644" i="1"/>
  <c r="K679" i="1" s="1"/>
  <c r="J715" i="1"/>
  <c r="L677" i="1"/>
  <c r="L703" i="1"/>
  <c r="L670" i="1"/>
  <c r="L674" i="1"/>
  <c r="L696" i="1"/>
  <c r="L690" i="1"/>
  <c r="L710" i="1"/>
  <c r="L683" i="1"/>
  <c r="K716" i="1"/>
  <c r="K670" i="1"/>
  <c r="K713" i="1"/>
  <c r="K708" i="1"/>
  <c r="K681" i="1"/>
  <c r="K676" i="1"/>
  <c r="K677" i="1"/>
  <c r="K688" i="1"/>
  <c r="K675" i="1"/>
  <c r="K669" i="1"/>
  <c r="K682" i="1"/>
  <c r="K696" i="1"/>
  <c r="K668" i="1"/>
  <c r="K705" i="1"/>
  <c r="K683" i="1"/>
  <c r="M683" i="1" s="1"/>
  <c r="K695" i="1"/>
  <c r="K687" i="1"/>
  <c r="K685" i="1"/>
  <c r="K701" i="1"/>
  <c r="K706" i="1"/>
  <c r="K709" i="1"/>
  <c r="K671" i="1"/>
  <c r="K672" i="1"/>
  <c r="K711" i="1"/>
  <c r="K700" i="1"/>
  <c r="K699" i="1"/>
  <c r="K694" i="1"/>
  <c r="K702" i="1"/>
  <c r="K712" i="1"/>
  <c r="K691" i="1"/>
  <c r="K692" i="1"/>
  <c r="K698" i="1"/>
  <c r="K693" i="1"/>
  <c r="K680" i="1"/>
  <c r="K707" i="1"/>
  <c r="K674" i="1"/>
  <c r="K678" i="1"/>
  <c r="K689" i="1"/>
  <c r="M691" i="1" l="1"/>
  <c r="L669" i="1"/>
  <c r="L668" i="1"/>
  <c r="L711" i="1"/>
  <c r="L713" i="1"/>
  <c r="L707" i="1"/>
  <c r="L687" i="1"/>
  <c r="M709" i="1"/>
  <c r="L691" i="1"/>
  <c r="L698" i="1"/>
  <c r="L673" i="1"/>
  <c r="L693" i="1"/>
  <c r="L700" i="1"/>
  <c r="L697" i="1"/>
  <c r="M702" i="1"/>
  <c r="M696" i="1"/>
  <c r="L678" i="1"/>
  <c r="M678" i="1" s="1"/>
  <c r="F55" i="9" s="1"/>
  <c r="L712" i="1"/>
  <c r="M712" i="1" s="1"/>
  <c r="E215" i="9" s="1"/>
  <c r="L679" i="1"/>
  <c r="L680" i="1"/>
  <c r="L694" i="1"/>
  <c r="L706" i="1"/>
  <c r="M706" i="1" s="1"/>
  <c r="F183" i="9" s="1"/>
  <c r="L675" i="1"/>
  <c r="M675" i="1" s="1"/>
  <c r="C55" i="9" s="1"/>
  <c r="L686" i="1"/>
  <c r="L689" i="1"/>
  <c r="L684" i="1"/>
  <c r="L702" i="1"/>
  <c r="L701" i="1"/>
  <c r="M701" i="1" s="1"/>
  <c r="H151" i="9" s="1"/>
  <c r="L705" i="1"/>
  <c r="L716" i="1"/>
  <c r="L704" i="1"/>
  <c r="L672" i="1"/>
  <c r="M672" i="1" s="1"/>
  <c r="G23" i="9" s="1"/>
  <c r="M707" i="1"/>
  <c r="L699" i="1"/>
  <c r="L692" i="1"/>
  <c r="M692" i="1" s="1"/>
  <c r="F119" i="9" s="1"/>
  <c r="L681" i="1"/>
  <c r="M681" i="1" s="1"/>
  <c r="I55" i="9" s="1"/>
  <c r="L671" i="1"/>
  <c r="M671" i="1" s="1"/>
  <c r="F23" i="9" s="1"/>
  <c r="L709" i="1"/>
  <c r="M689" i="1"/>
  <c r="M711" i="1"/>
  <c r="L688" i="1"/>
  <c r="M688" i="1" s="1"/>
  <c r="I87" i="9" s="1"/>
  <c r="L682" i="1"/>
  <c r="M682" i="1" s="1"/>
  <c r="C87" i="9" s="1"/>
  <c r="L676" i="1"/>
  <c r="M676" i="1" s="1"/>
  <c r="D55" i="9" s="1"/>
  <c r="L695" i="1"/>
  <c r="M695" i="1" s="1"/>
  <c r="I119" i="9" s="1"/>
  <c r="L685" i="1"/>
  <c r="M685" i="1" s="1"/>
  <c r="F87" i="9" s="1"/>
  <c r="M713" i="1"/>
  <c r="M700" i="1"/>
  <c r="L715" i="1"/>
  <c r="M674" i="1"/>
  <c r="I23" i="9" s="1"/>
  <c r="M669" i="1"/>
  <c r="M708" i="1"/>
  <c r="H183" i="9" s="1"/>
  <c r="K697" i="1"/>
  <c r="M697" i="1" s="1"/>
  <c r="D151" i="9" s="1"/>
  <c r="K703" i="1"/>
  <c r="M703" i="1" s="1"/>
  <c r="C183" i="9" s="1"/>
  <c r="M679" i="1"/>
  <c r="K684" i="1"/>
  <c r="M684" i="1" s="1"/>
  <c r="K690" i="1"/>
  <c r="M690" i="1" s="1"/>
  <c r="D119" i="9" s="1"/>
  <c r="K686" i="1"/>
  <c r="M686" i="1" s="1"/>
  <c r="K673" i="1"/>
  <c r="M673" i="1" s="1"/>
  <c r="K710" i="1"/>
  <c r="M710" i="1" s="1"/>
  <c r="K704" i="1"/>
  <c r="M704" i="1" s="1"/>
  <c r="C151" i="9"/>
  <c r="D215" i="9"/>
  <c r="E119" i="9"/>
  <c r="G151" i="9"/>
  <c r="D87" i="9"/>
  <c r="F215" i="9"/>
  <c r="C119" i="9"/>
  <c r="G183" i="9"/>
  <c r="I151" i="9"/>
  <c r="I183" i="9"/>
  <c r="M699" i="1"/>
  <c r="M670" i="1"/>
  <c r="E23" i="9" s="1"/>
  <c r="M677" i="1"/>
  <c r="E55" i="9" s="1"/>
  <c r="M668" i="1"/>
  <c r="M687" i="1"/>
  <c r="M698" i="1"/>
  <c r="E151" i="9" s="1"/>
  <c r="M693" i="1"/>
  <c r="M680" i="1"/>
  <c r="M694" i="1"/>
  <c r="M705" i="1"/>
  <c r="E183" i="9" s="1"/>
  <c r="D23" i="9" l="1"/>
  <c r="D183" i="9"/>
  <c r="G55" i="9"/>
  <c r="H119" i="9"/>
  <c r="K715" i="1"/>
  <c r="E87" i="9"/>
  <c r="G119" i="9"/>
  <c r="G87" i="9"/>
  <c r="F151" i="9"/>
  <c r="H87" i="9"/>
  <c r="C215" i="9"/>
  <c r="H55" i="9"/>
  <c r="H23" i="9"/>
  <c r="M715" i="1"/>
  <c r="C23" i="9"/>
</calcChain>
</file>

<file path=xl/sharedStrings.xml><?xml version="1.0" encoding="utf-8"?>
<sst xmlns="http://schemas.openxmlformats.org/spreadsheetml/2006/main" count="4676" uniqueCount="1285">
  <si>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</si>
  <si>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</si>
  <si>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</si>
  <si>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</si>
  <si>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</si>
  <si>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</si>
  <si>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</si>
  <si>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</si>
  <si>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</si>
  <si>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</si>
  <si>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</si>
  <si>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</si>
  <si>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</si>
  <si>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</si>
  <si>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</si>
  <si>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</si>
  <si>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</si>
  <si>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</si>
  <si>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</si>
  <si>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</si>
  <si>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</si>
  <si>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</si>
  <si>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</si>
  <si>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</si>
  <si>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</si>
  <si>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</si>
  <si>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</si>
  <si>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</si>
  <si>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</si>
  <si>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</si>
  <si>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</si>
  <si>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</si>
  <si>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</si>
  <si>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</si>
  <si>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</si>
  <si>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</si>
  <si>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</si>
  <si>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</si>
  <si>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</si>
  <si>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</si>
  <si>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</si>
  <si>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</si>
  <si>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</si>
  <si>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</si>
  <si>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</si>
  <si>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</si>
  <si>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</si>
  <si>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</si>
  <si>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</si>
  <si>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</si>
  <si>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</si>
  <si>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</si>
  <si>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</si>
  <si>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</si>
  <si>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</si>
  <si>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</si>
  <si>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</si>
  <si>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</si>
  <si>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</si>
  <si>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</si>
  <si>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</si>
  <si>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</si>
  <si>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</si>
  <si>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</si>
  <si>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</si>
  <si>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</si>
  <si>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</si>
  <si>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</si>
  <si>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</si>
  <si>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</si>
  <si>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</si>
  <si>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</si>
  <si>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</si>
  <si>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</si>
  <si>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</si>
  <si>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</si>
  <si>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</si>
  <si>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</si>
  <si>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</si>
  <si>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</si>
  <si>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</si>
  <si>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</si>
  <si>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</si>
  <si>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</si>
  <si>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</si>
  <si>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</si>
  <si>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</si>
  <si>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</si>
  <si>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</si>
  <si>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</si>
  <si>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</si>
  <si>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</si>
  <si>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</si>
  <si>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</si>
  <si>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</si>
  <si>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</si>
  <si>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</si>
  <si>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</si>
  <si>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</si>
  <si>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</si>
  <si>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</si>
  <si>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</si>
  <si>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</si>
  <si>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</si>
  <si>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</si>
  <si>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</si>
  <si>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</si>
  <si>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</si>
  <si>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</si>
  <si>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</si>
  <si>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</si>
  <si>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</si>
  <si>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</si>
  <si>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</si>
  <si>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</si>
  <si>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</si>
  <si>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</si>
  <si>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</si>
  <si>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</si>
  <si>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</si>
  <si>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</si>
  <si>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</si>
  <si>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</si>
  <si>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</si>
  <si>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</si>
  <si>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</si>
  <si>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</si>
  <si>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</si>
  <si>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</si>
  <si>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</si>
  <si>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</si>
  <si>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</si>
  <si>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</si>
  <si>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</si>
  <si>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</si>
  <si>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</si>
  <si>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</si>
  <si>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</si>
  <si>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</si>
  <si>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</si>
  <si>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</si>
  <si>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</si>
  <si>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</si>
  <si>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</si>
  <si>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</si>
  <si>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</si>
  <si>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</si>
  <si>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</si>
  <si>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</si>
  <si>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</si>
  <si>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</si>
  <si>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</si>
  <si>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</si>
  <si>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</si>
  <si>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</si>
  <si>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</si>
  <si>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</si>
  <si>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</si>
  <si>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</si>
  <si>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</si>
  <si>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</si>
  <si>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</si>
  <si>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</si>
  <si>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</si>
  <si>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</si>
  <si>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</si>
  <si>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</si>
  <si>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</si>
  <si>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</si>
  <si>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</si>
  <si>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</si>
  <si>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</si>
  <si>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</si>
  <si>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</si>
  <si>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</si>
  <si>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</si>
  <si>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</si>
  <si>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</si>
  <si>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</si>
  <si>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</si>
  <si>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</si>
  <si>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</si>
  <si>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</si>
  <si>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</si>
  <si>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</si>
  <si>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</si>
  <si>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</si>
  <si>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</si>
  <si>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</si>
  <si>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</si>
  <si>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</si>
  <si>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</si>
  <si>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</si>
  <si>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</si>
  <si>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</si>
  <si>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</si>
  <si>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</si>
  <si>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</si>
  <si>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</si>
  <si>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</si>
  <si>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</si>
  <si>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</si>
  <si>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</si>
  <si>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</si>
  <si>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</si>
  <si>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</si>
  <si>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</si>
  <si>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</si>
  <si>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</si>
  <si>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</si>
  <si>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</si>
  <si>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</si>
  <si>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</si>
  <si>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</si>
  <si>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</si>
  <si>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</si>
  <si>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</si>
  <si>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</si>
  <si>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</si>
  <si>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</si>
  <si>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</si>
  <si>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</si>
  <si>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</si>
  <si>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</si>
  <si>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</si>
  <si>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</si>
  <si>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</si>
  <si>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</si>
  <si>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</si>
  <si>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</si>
  <si>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</si>
  <si>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</si>
  <si>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</si>
  <si>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</si>
  <si>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</si>
  <si>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</si>
  <si>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</si>
  <si>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</si>
  <si>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</si>
  <si>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</si>
  <si>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</si>
  <si>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</si>
  <si>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</si>
  <si>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</si>
  <si>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</si>
  <si>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</si>
  <si>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</si>
  <si>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</si>
  <si>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</si>
  <si>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</si>
  <si>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</si>
  <si>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</si>
  <si>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</si>
  <si>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</si>
  <si>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</si>
  <si>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</si>
  <si>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</si>
  <si>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</si>
  <si>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</si>
  <si>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</si>
  <si>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</si>
  <si>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</si>
  <si>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</si>
  <si>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</si>
  <si>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</si>
  <si>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</si>
  <si>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</si>
  <si>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</si>
  <si>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</si>
  <si>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</si>
  <si>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</si>
  <si>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</si>
  <si>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</si>
  <si>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</si>
  <si>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</si>
  <si>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</si>
  <si>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</si>
  <si>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</si>
  <si>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</si>
  <si>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</si>
  <si>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</si>
  <si>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</si>
  <si>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</si>
  <si>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</si>
  <si>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</si>
  <si>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</si>
  <si>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</si>
  <si>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</si>
  <si>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</si>
  <si>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</si>
  <si>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</si>
  <si>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</si>
  <si>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</si>
  <si>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</si>
  <si>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</si>
  <si>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</si>
  <si>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</si>
  <si>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</si>
  <si>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</si>
  <si>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</si>
  <si>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</si>
  <si>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</si>
  <si>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</si>
  <si>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</si>
  <si>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</si>
  <si>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</si>
  <si>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</si>
  <si>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</si>
  <si>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</si>
  <si>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</si>
  <si>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</si>
  <si>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</si>
  <si>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</si>
  <si>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</si>
  <si>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</si>
  <si>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</si>
  <si>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</si>
  <si>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</si>
  <si>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</si>
  <si>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</si>
  <si>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</si>
  <si>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</si>
  <si>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</si>
  <si>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</si>
  <si>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</si>
  <si>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</si>
  <si>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</si>
  <si>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</si>
  <si>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</si>
  <si>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</si>
  <si>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</si>
  <si>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</si>
  <si>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</si>
  <si>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</si>
  <si>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</si>
  <si>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</si>
  <si>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</si>
  <si>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</si>
  <si>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</si>
  <si>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</si>
  <si>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</si>
  <si>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</si>
  <si>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</si>
  <si>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</si>
  <si>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</si>
  <si>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</si>
  <si>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</si>
  <si>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</si>
  <si>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</si>
  <si>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</si>
  <si>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</si>
  <si>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</si>
  <si>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</si>
  <si>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</si>
  <si>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</si>
  <si>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</si>
  <si>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</si>
  <si>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</si>
  <si>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</si>
  <si>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</si>
  <si>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</si>
  <si>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</si>
  <si>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</si>
  <si>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</si>
  <si>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</si>
  <si>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</si>
  <si>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</si>
  <si>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</si>
  <si>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</si>
  <si>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</si>
  <si>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</si>
  <si>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</si>
  <si>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</si>
  <si>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</si>
  <si>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</si>
  <si>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</si>
  <si>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</si>
  <si>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</si>
  <si>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</si>
  <si>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</si>
  <si>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</si>
  <si>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</si>
  <si>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</si>
  <si>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</si>
  <si>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</si>
  <si>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</si>
  <si>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</si>
  <si>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</si>
  <si>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</si>
  <si>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</si>
  <si>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</si>
  <si>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</si>
  <si>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</si>
  <si>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</si>
  <si>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</si>
  <si>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</si>
  <si>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</si>
  <si>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</si>
  <si>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</si>
  <si>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</si>
  <si>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</si>
  <si>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</si>
  <si>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</si>
  <si>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</si>
  <si>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</si>
  <si>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</si>
  <si>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</si>
  <si>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</si>
  <si>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</si>
  <si>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</si>
  <si>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</si>
  <si>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</si>
  <si>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</si>
  <si>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</si>
  <si>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</si>
  <si>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</si>
  <si>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</si>
  <si>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</si>
  <si>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</si>
  <si>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</si>
  <si>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</si>
  <si>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</si>
  <si>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</si>
  <si>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</si>
  <si>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</si>
  <si>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</si>
  <si>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</si>
  <si>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</si>
  <si>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</si>
  <si>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</si>
  <si>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</si>
  <si>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</si>
  <si>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</si>
  <si>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</si>
  <si>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</si>
  <si>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</si>
  <si>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</si>
  <si>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</si>
  <si>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</si>
  <si>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</si>
  <si>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</si>
  <si>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</si>
  <si>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</si>
  <si>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</si>
  <si>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</si>
  <si>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</si>
  <si>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</si>
  <si>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</si>
  <si>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</si>
  <si>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</si>
  <si>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</si>
  <si>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</si>
  <si>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</si>
  <si>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</si>
  <si>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</si>
  <si>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</si>
  <si>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</si>
  <si>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</si>
  <si>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</si>
  <si>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</si>
  <si>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</si>
  <si>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</si>
  <si>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</si>
  <si>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</si>
  <si>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</si>
  <si>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</si>
  <si>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</si>
  <si>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</si>
  <si>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</si>
  <si>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</si>
  <si>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</si>
  <si>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</si>
  <si>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</si>
  <si>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</si>
  <si>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</si>
  <si>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</si>
  <si>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</si>
  <si>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</si>
  <si>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</si>
  <si>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</si>
  <si>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</si>
  <si>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</si>
  <si>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</si>
  <si>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</si>
  <si>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</si>
  <si>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</si>
  <si>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</si>
  <si>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</si>
  <si>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</si>
  <si>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</si>
  <si>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</si>
  <si>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</si>
  <si>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</si>
  <si>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</si>
  <si>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</si>
  <si>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</si>
  <si>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</si>
  <si>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</si>
  <si>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</si>
  <si>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</si>
  <si>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</si>
  <si>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</si>
  <si>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</si>
  <si>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</si>
  <si>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</si>
  <si>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</si>
  <si>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</si>
  <si>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</si>
  <si>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</si>
  <si>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</si>
  <si>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</si>
  <si>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</si>
  <si>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</si>
  <si>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</si>
  <si>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</si>
  <si>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</si>
  <si>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</si>
  <si>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</si>
  <si>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</si>
  <si>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</si>
  <si>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</si>
  <si>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</si>
  <si>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</si>
  <si>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</si>
  <si>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</si>
  <si>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</si>
  <si>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</si>
  <si>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</si>
  <si>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</si>
  <si>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</si>
  <si>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</si>
  <si>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</si>
  <si>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</si>
  <si>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</si>
  <si>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</si>
  <si>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</si>
  <si>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</si>
  <si>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</si>
  <si>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</si>
  <si>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</si>
  <si>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</si>
  <si>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</si>
  <si>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</si>
  <si>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</si>
  <si>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</si>
  <si>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</si>
  <si>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</si>
  <si>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</si>
  <si>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</si>
  <si>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</si>
  <si>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</si>
  <si>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</si>
  <si>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</si>
  <si>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</si>
  <si>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</si>
  <si>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</si>
  <si>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</si>
  <si>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</si>
  <si>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</si>
  <si>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</si>
  <si>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</si>
  <si>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</si>
  <si>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</si>
  <si>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</si>
  <si>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</si>
  <si>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</si>
  <si>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</si>
  <si>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</si>
  <si>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</si>
  <si>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</si>
  <si>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</si>
  <si>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</si>
  <si>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</si>
  <si>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</si>
  <si>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</si>
  <si>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</si>
  <si>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</si>
  <si>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</si>
  <si>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</si>
  <si>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</si>
  <si>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</si>
  <si>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</si>
  <si>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</si>
  <si>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</si>
  <si>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</si>
  <si>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</si>
  <si>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</si>
  <si>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</si>
  <si>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</si>
  <si>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</si>
  <si>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</si>
  <si>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</si>
  <si>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</si>
  <si>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</si>
  <si>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</si>
  <si>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</si>
  <si>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</si>
  <si>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</si>
  <si>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</si>
  <si>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</si>
  <si>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</si>
  <si>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</si>
  <si>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</si>
  <si>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</si>
  <si>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</si>
  <si>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</si>
  <si>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</si>
  <si>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</si>
  <si>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</si>
  <si>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</si>
  <si>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</si>
  <si>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</si>
  <si>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</si>
  <si>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</si>
  <si>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</si>
  <si>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</si>
  <si>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</si>
  <si>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</si>
  <si>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</si>
  <si>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</si>
  <si>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</si>
  <si>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</si>
  <si>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</si>
  <si>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</si>
  <si>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</si>
  <si>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</si>
  <si>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</si>
  <si>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</si>
  <si>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</si>
  <si>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</si>
  <si>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</si>
  <si>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</si>
  <si>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</si>
  <si>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</si>
  <si>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</si>
  <si>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</si>
  <si>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</si>
  <si>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</si>
  <si>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</si>
  <si>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</si>
  <si>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</si>
  <si>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</si>
  <si>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</si>
  <si>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</si>
  <si>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</si>
  <si>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</si>
  <si>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</si>
  <si>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</si>
  <si>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</si>
  <si>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</si>
  <si>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</si>
  <si>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</si>
  <si>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</si>
  <si>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</si>
  <si>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</si>
  <si>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</si>
  <si>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</si>
  <si>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</si>
  <si>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</si>
  <si>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</si>
  <si>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</si>
  <si>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</si>
  <si>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</si>
  <si>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</si>
  <si>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</si>
  <si>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</si>
  <si>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</si>
  <si>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</si>
  <si>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</si>
  <si>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</si>
  <si>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</si>
  <si>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</si>
  <si>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</si>
  <si>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</si>
  <si>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</si>
  <si>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</si>
  <si>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</si>
  <si>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</si>
  <si>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</si>
  <si>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</si>
  <si>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</si>
  <si>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</si>
  <si>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</si>
  <si>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</si>
  <si>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</si>
  <si>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</si>
  <si>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</si>
  <si>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</si>
  <si>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</si>
  <si>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</si>
  <si>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</si>
  <si>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</si>
  <si>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</si>
  <si>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</si>
  <si>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</si>
  <si>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</si>
  <si>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</si>
  <si>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</si>
  <si>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</si>
  <si>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</si>
  <si>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</si>
  <si>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</si>
  <si>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</si>
  <si>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</si>
  <si>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</si>
  <si>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</si>
  <si>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</si>
  <si>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</si>
  <si>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</si>
  <si>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</si>
  <si>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</si>
  <si>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</si>
  <si>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</si>
  <si>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</si>
  <si>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</si>
  <si>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</si>
  <si>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</si>
  <si>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</si>
  <si>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</si>
  <si>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</si>
  <si>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</si>
  <si>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</si>
  <si>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</si>
  <si>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</si>
  <si>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</si>
  <si>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</si>
  <si>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</si>
  <si>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</si>
  <si>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</si>
  <si>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</si>
  <si>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</si>
  <si>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</si>
  <si>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</si>
  <si>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</si>
  <si>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</si>
  <si>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</si>
  <si>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</si>
  <si>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</si>
  <si>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</si>
  <si>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</si>
  <si>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</si>
  <si>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</si>
  <si>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</si>
  <si>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</si>
  <si>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</si>
  <si>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</si>
  <si>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</si>
  <si>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</si>
  <si>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</si>
  <si>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</si>
  <si>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</si>
  <si>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</si>
  <si>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</si>
  <si>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</si>
  <si>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</si>
  <si>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</si>
  <si>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</si>
  <si>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</si>
  <si>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</si>
  <si>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</si>
  <si>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</si>
  <si>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</si>
  <si>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</si>
  <si>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</si>
  <si>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</si>
  <si>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</si>
  <si>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</si>
  <si>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</si>
  <si>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</si>
  <si>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</si>
  <si>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</si>
  <si>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</si>
  <si>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</si>
  <si>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</si>
  <si>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</si>
  <si>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</si>
  <si>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</si>
  <si>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</si>
  <si>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</si>
  <si>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</si>
  <si>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</si>
  <si>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</si>
  <si>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</si>
  <si>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</si>
  <si>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</si>
  <si>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</si>
  <si>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</si>
  <si>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</si>
  <si>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</si>
  <si>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</si>
  <si>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</si>
  <si>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</si>
  <si>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</si>
  <si>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</si>
  <si>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</si>
  <si>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</si>
  <si>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</si>
  <si>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</si>
  <si>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</si>
  <si>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</si>
  <si>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</si>
  <si>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</si>
  <si>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</si>
  <si>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</si>
  <si>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</si>
  <si>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</si>
  <si>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</si>
  <si>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</si>
  <si>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</si>
  <si>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</si>
  <si>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</si>
  <si>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</si>
  <si>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</si>
  <si>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</si>
  <si>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</si>
  <si>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</si>
  <si>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</si>
  <si>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</si>
  <si>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</si>
  <si>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</si>
  <si>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</si>
  <si>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</si>
  <si>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</si>
  <si>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</si>
  <si>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</si>
  <si>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</si>
  <si>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</si>
  <si>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</si>
  <si>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</si>
  <si>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</si>
  <si>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</si>
  <si>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</si>
  <si>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</si>
  <si>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</si>
  <si>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</si>
  <si>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</si>
  <si>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</si>
  <si>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</si>
  <si>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</si>
  <si>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</si>
  <si>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</si>
  <si>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</si>
  <si>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</si>
  <si>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</si>
  <si>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</si>
  <si>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</si>
  <si>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</si>
  <si>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</si>
  <si>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</si>
  <si>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</si>
  <si>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</si>
  <si>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</si>
  <si>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</si>
  <si>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</si>
  <si>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</si>
  <si>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</si>
  <si>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</si>
  <si>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</si>
  <si>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</si>
  <si>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</si>
  <si>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</si>
  <si>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</si>
  <si>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</si>
  <si>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</si>
  <si>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</si>
  <si>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</si>
  <si>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</si>
  <si>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</si>
  <si>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</si>
  <si>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</si>
  <si>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</si>
  <si>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</si>
  <si>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</si>
  <si>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</si>
  <si>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</si>
  <si>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</si>
  <si>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</si>
  <si>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</si>
  <si>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</si>
  <si>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</si>
  <si>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</si>
  <si>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</si>
  <si>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</si>
  <si>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</si>
  <si>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</si>
  <si>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</si>
  <si>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</si>
  <si>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</si>
  <si>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</si>
  <si>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</si>
  <si>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</si>
  <si>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</si>
  <si>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</si>
  <si>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</si>
  <si>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</si>
  <si>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</si>
  <si>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</si>
  <si>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</si>
  <si>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</si>
  <si>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</si>
  <si>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</si>
  <si>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</si>
  <si>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</si>
  <si>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</si>
  <si>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</si>
  <si>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</si>
  <si>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</si>
  <si>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</si>
  <si>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</si>
  <si>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</si>
  <si>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</si>
  <si>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</si>
  <si>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</si>
  <si>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</si>
  <si>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</si>
  <si>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</si>
  <si>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</si>
  <si>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</si>
  <si>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</si>
  <si>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</si>
  <si>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</si>
  <si>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</si>
  <si>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</si>
  <si>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</si>
  <si>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</si>
  <si>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</si>
  <si>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</si>
  <si>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</si>
  <si>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</si>
  <si>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</si>
  <si>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</si>
  <si>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</si>
  <si>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</si>
  <si>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</si>
  <si>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</si>
  <si>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</si>
  <si>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</si>
  <si>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</si>
  <si>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</si>
  <si>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</si>
  <si>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</si>
  <si>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</si>
  <si>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</si>
  <si>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</si>
  <si>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</si>
  <si>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</si>
  <si>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</si>
  <si>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</si>
  <si>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</si>
  <si>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</si>
  <si>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</si>
  <si>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</si>
  <si>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</si>
  <si>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</si>
  <si>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</si>
  <si>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</si>
  <si>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</si>
  <si>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</si>
  <si>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</si>
  <si>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</si>
  <si>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</si>
  <si>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</si>
  <si>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</si>
  <si>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</si>
  <si>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</si>
  <si>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</si>
  <si>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</si>
  <si>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</si>
  <si>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</si>
  <si>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</si>
  <si>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</si>
  <si>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</si>
  <si>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</si>
  <si>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</si>
  <si>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</si>
  <si>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</si>
  <si>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</si>
  <si>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</si>
  <si>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</si>
  <si>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</si>
  <si>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</si>
  <si>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</si>
  <si>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</si>
  <si>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</si>
  <si>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</si>
  <si>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</si>
  <si>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</si>
  <si>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</si>
  <si>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</si>
  <si>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</si>
  <si>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</si>
  <si>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</si>
  <si>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</si>
  <si>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</si>
  <si>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</si>
  <si>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</si>
  <si>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</si>
  <si>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</si>
  <si>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</si>
  <si>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</si>
  <si>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</si>
  <si>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</si>
  <si>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</si>
  <si>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</si>
  <si>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</si>
  <si>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</si>
  <si>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</si>
  <si>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</si>
  <si>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</si>
  <si>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</si>
  <si>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</si>
  <si>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</si>
  <si>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</si>
  <si>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</si>
  <si>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</si>
  <si>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</si>
  <si>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</si>
  <si>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</si>
  <si>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</si>
  <si>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</si>
  <si>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</si>
  <si>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</si>
  <si>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</si>
  <si>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</si>
  <si>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</si>
  <si>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</si>
  <si>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</si>
  <si>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</si>
  <si>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</si>
  <si>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</si>
  <si>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</si>
  <si>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</si>
  <si>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</si>
  <si>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</si>
  <si>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</si>
  <si>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</si>
  <si>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</si>
  <si>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</si>
  <si>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</si>
  <si>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</si>
  <si>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</si>
  <si>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</si>
  <si>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</si>
  <si>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</si>
  <si>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</si>
  <si>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</si>
  <si>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</si>
  <si>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</si>
  <si>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</si>
  <si>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</si>
  <si>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</si>
  <si>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</si>
  <si>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</si>
  <si>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</si>
  <si>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</si>
  <si>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</si>
  <si>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</si>
  <si>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</si>
  <si>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</si>
  <si>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</si>
  <si>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</si>
  <si>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</si>
  <si>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</si>
  <si>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</si>
  <si>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</si>
  <si>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</si>
  <si>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</si>
  <si>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</si>
  <si>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</si>
  <si>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</si>
  <si>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</si>
  <si>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</si>
  <si>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</si>
  <si>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</si>
  <si>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</si>
  <si>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</si>
  <si>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</si>
  <si>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</si>
  <si>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</si>
  <si>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</si>
  <si>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</si>
  <si>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</si>
  <si>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</si>
  <si>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</si>
  <si>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</si>
  <si>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</si>
  <si>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</si>
  <si>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</si>
  <si>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</si>
  <si>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</si>
  <si>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</si>
  <si>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</si>
  <si>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</si>
  <si>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</si>
  <si>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</si>
  <si>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</si>
  <si>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</si>
  <si>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</si>
  <si>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</si>
  <si>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</si>
  <si>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</si>
  <si>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</si>
  <si>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</si>
  <si>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</si>
  <si>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</si>
  <si>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</si>
  <si>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</si>
  <si>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</si>
  <si>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</si>
  <si>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</si>
  <si>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</si>
  <si>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</si>
  <si>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</si>
  <si>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</si>
  <si>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</si>
  <si>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</si>
  <si>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</si>
  <si>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</si>
  <si>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</si>
  <si>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</si>
  <si>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</si>
  <si>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</si>
  <si>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</si>
  <si>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</si>
  <si>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</si>
  <si>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</si>
  <si>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</si>
  <si>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</si>
  <si>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</si>
  <si>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</si>
  <si>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</si>
  <si>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</si>
  <si>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</si>
  <si>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</si>
  <si>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</si>
  <si>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</si>
  <si>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</si>
  <si>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</si>
  <si>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</si>
  <si>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</si>
  <si>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</si>
  <si>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</si>
  <si>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</si>
  <si>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</si>
  <si>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</si>
  <si>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</si>
  <si>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</si>
  <si>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</si>
  <si>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</si>
  <si>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</si>
  <si>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</si>
  <si>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</si>
  <si>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</si>
  <si>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</si>
  <si>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</si>
  <si>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</si>
  <si>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</si>
  <si>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</si>
  <si>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</si>
  <si>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</si>
  <si>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</si>
  <si>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</si>
  <si>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</si>
  <si>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</si>
  <si>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</si>
  <si>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</si>
  <si>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</si>
  <si>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</si>
  <si>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</si>
  <si>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</si>
  <si>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</si>
  <si>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</si>
  <si>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</si>
  <si>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</si>
  <si>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</si>
  <si>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</si>
  <si>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</si>
  <si>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</si>
  <si>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</si>
  <si>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</si>
  <si>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</si>
  <si>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</si>
  <si>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</si>
  <si>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</si>
  <si>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</si>
  <si>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</si>
  <si>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</si>
  <si>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</si>
  <si>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</si>
  <si>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</si>
  <si>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</si>
  <si>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</si>
  <si>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</si>
  <si>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</si>
  <si>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</si>
  <si>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</si>
  <si>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</si>
  <si>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</si>
  <si>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</si>
  <si>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</si>
  <si>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</si>
  <si>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</si>
  <si>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</si>
  <si>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</si>
  <si>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</si>
  <si>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</si>
  <si>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</si>
  <si>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</si>
  <si>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</si>
  <si>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</si>
  <si>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</si>
  <si>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</si>
  <si>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</si>
  <si>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</si>
  <si>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</si>
  <si>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</si>
  <si>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</si>
  <si>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</si>
  <si>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</si>
  <si>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</si>
  <si>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</si>
  <si>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</si>
  <si>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</si>
  <si>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</si>
  <si>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</si>
  <si>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</si>
  <si>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</si>
  <si>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</si>
  <si>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</si>
  <si>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</si>
  <si>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</si>
  <si>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</si>
  <si>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</si>
  <si>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</si>
  <si>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</si>
  <si>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</si>
  <si>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</si>
  <si>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</si>
  <si>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</si>
  <si>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</si>
  <si>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</si>
  <si>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</si>
  <si>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</si>
  <si>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</si>
  <si>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</si>
  <si>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</si>
  <si>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</si>
  <si>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</si>
  <si>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</si>
  <si>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</si>
  <si>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</si>
  <si>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</si>
  <si>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</si>
  <si>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</si>
  <si>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</si>
  <si>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</si>
  <si>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</si>
  <si>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</si>
  <si>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</si>
  <si>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</si>
  <si>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</si>
  <si>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</si>
  <si>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</si>
  <si>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</si>
  <si>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</si>
  <si>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</si>
  <si>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</si>
  <si>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919</t>
  </si>
  <si>
    <t>NAVOS</t>
  </si>
  <si>
    <t>2600 SW Holden</t>
  </si>
  <si>
    <t>PO Box 46420</t>
  </si>
  <si>
    <t>Seattle, WA 98126</t>
  </si>
  <si>
    <t>King</t>
  </si>
  <si>
    <t>David Johnson</t>
  </si>
  <si>
    <t>Natalia Kohler</t>
  </si>
  <si>
    <t>Don Gilmore</t>
  </si>
  <si>
    <t>206-933-7189</t>
  </si>
  <si>
    <t>206-833-7116</t>
  </si>
  <si>
    <t>Need to reduce by Charity Care amount when known</t>
  </si>
  <si>
    <t>Seattle, WA  98146</t>
  </si>
  <si>
    <t>Don Gillmore</t>
  </si>
  <si>
    <t>206-933-7116</t>
  </si>
  <si>
    <t>Antiligature replace, bathroom upgrades</t>
  </si>
  <si>
    <t>Tim Holmes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</si>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</sst>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8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0" fontId="10" fillId="4" borderId="1" xfId="0" quotePrefix="1" applyNumberFormat="1" applyFont="1" applyFill="1" applyBorder="1" applyAlignment="1" applyProtection="1">
      <protection locked="0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0" borderId="1" xfId="0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30.6640625" style="180" customWidth="1"/>
    <col min="2" max="2" width="9.5" style="180" customWidth="1"/>
    <col min="3" max="3" width="14.75" style="180" customWidth="1"/>
    <col min="4" max="4" width="13.25" style="180" customWidth="1"/>
    <col min="5" max="27" width="11.75" style="180" customWidth="1"/>
    <col min="28" max="28" width="11.75" style="180"/>
    <col min="29" max="53" width="11.75" style="180" customWidth="1"/>
    <col min="54" max="54" width="11.75" style="180"/>
    <col min="55" max="55" width="11.75" style="180" customWidth="1"/>
    <col min="56" max="58" width="11.75" style="180"/>
    <col min="59" max="59" width="11.75" style="180" customWidth="1"/>
    <col min="60" max="60" width="11.75" style="180"/>
    <col min="61" max="61" width="11.75" style="180" customWidth="1"/>
    <col min="62" max="63" width="11.75" style="180"/>
    <col min="64" max="76" width="11.75" style="180" customWidth="1"/>
    <col min="77" max="77" width="11.75" style="180"/>
    <col min="78" max="81" width="11.75" style="180" customWidth="1"/>
    <col min="82" max="82" width="5.5" style="180" customWidth="1"/>
    <col min="83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>
        <v>1885382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83481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219274</v>
      </c>
      <c r="BC47" s="184"/>
      <c r="BD47" s="184">
        <v>5211</v>
      </c>
      <c r="BE47" s="184">
        <v>46938</v>
      </c>
      <c r="BF47" s="184"/>
      <c r="BG47" s="184"/>
      <c r="BH47" s="184">
        <v>133610</v>
      </c>
      <c r="BI47" s="184"/>
      <c r="BJ47" s="184">
        <v>18581</v>
      </c>
      <c r="BK47" s="184">
        <v>17697</v>
      </c>
      <c r="BL47" s="184">
        <v>112610</v>
      </c>
      <c r="BM47" s="184"/>
      <c r="BN47" s="184">
        <v>312259</v>
      </c>
      <c r="BO47" s="184"/>
      <c r="BP47" s="184"/>
      <c r="BQ47" s="184"/>
      <c r="BR47" s="184"/>
      <c r="BS47" s="184"/>
      <c r="BT47" s="184"/>
      <c r="BU47" s="184"/>
      <c r="BV47" s="184">
        <v>14129</v>
      </c>
      <c r="BW47" s="184"/>
      <c r="BX47" s="184"/>
      <c r="BY47" s="184">
        <v>139953</v>
      </c>
      <c r="BZ47" s="184"/>
      <c r="CA47" s="184"/>
      <c r="CB47" s="184"/>
      <c r="CC47" s="184"/>
      <c r="CD47" s="195"/>
      <c r="CE47" s="195">
        <f>SUM(C47:CC47)</f>
        <v>2989125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>
        <v>3209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19851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59</v>
      </c>
      <c r="BC51" s="184"/>
      <c r="BD51" s="184">
        <v>10</v>
      </c>
      <c r="BE51" s="184">
        <v>24237</v>
      </c>
      <c r="BF51" s="184"/>
      <c r="BG51" s="184"/>
      <c r="BH51" s="184">
        <v>209178</v>
      </c>
      <c r="BI51" s="184"/>
      <c r="BJ51" s="184">
        <v>5227</v>
      </c>
      <c r="BK51" s="184">
        <v>1165</v>
      </c>
      <c r="BL51" s="184"/>
      <c r="BM51" s="184"/>
      <c r="BN51" s="184">
        <v>417676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205</v>
      </c>
      <c r="BZ51" s="184"/>
      <c r="CA51" s="184"/>
      <c r="CB51" s="184"/>
      <c r="CC51" s="184"/>
      <c r="CD51" s="195"/>
      <c r="CE51" s="195">
        <f>SUM(C51:CD51)</f>
        <v>680817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23937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120.43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4.33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14.18</v>
      </c>
      <c r="BC60" s="221"/>
      <c r="BD60" s="221">
        <v>0.37</v>
      </c>
      <c r="BE60" s="221">
        <v>3.04</v>
      </c>
      <c r="BF60" s="221"/>
      <c r="BG60" s="221"/>
      <c r="BH60" s="221">
        <v>2.0299999999999998</v>
      </c>
      <c r="BI60" s="221"/>
      <c r="BJ60" s="221">
        <v>1.0900000000000001</v>
      </c>
      <c r="BK60" s="221">
        <v>1.18</v>
      </c>
      <c r="BL60" s="221">
        <v>7.5</v>
      </c>
      <c r="BM60" s="221"/>
      <c r="BN60" s="221">
        <v>12.84</v>
      </c>
      <c r="BO60" s="221"/>
      <c r="BP60" s="221"/>
      <c r="BQ60" s="221"/>
      <c r="BR60" s="221"/>
      <c r="BS60" s="221"/>
      <c r="BT60" s="221"/>
      <c r="BU60" s="221"/>
      <c r="BV60" s="221">
        <v>0.9</v>
      </c>
      <c r="BW60" s="221"/>
      <c r="BX60" s="221"/>
      <c r="BY60" s="221">
        <v>8.82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176.71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9403701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512159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904985</v>
      </c>
      <c r="BC61" s="185"/>
      <c r="BD61" s="185">
        <v>16327</v>
      </c>
      <c r="BE61" s="185">
        <v>222604</v>
      </c>
      <c r="BF61" s="185">
        <v>0</v>
      </c>
      <c r="BG61" s="185"/>
      <c r="BH61" s="185">
        <v>642158</v>
      </c>
      <c r="BI61" s="185"/>
      <c r="BJ61" s="185">
        <v>76607</v>
      </c>
      <c r="BK61" s="185">
        <v>64035</v>
      </c>
      <c r="BL61" s="185">
        <v>498811</v>
      </c>
      <c r="BM61" s="185"/>
      <c r="BN61" s="185">
        <v>1359047</v>
      </c>
      <c r="BO61" s="185"/>
      <c r="BP61" s="185"/>
      <c r="BQ61" s="185"/>
      <c r="BR61" s="185"/>
      <c r="BS61" s="185"/>
      <c r="BT61" s="185"/>
      <c r="BU61" s="185"/>
      <c r="BV61" s="185">
        <v>60886</v>
      </c>
      <c r="BW61" s="185"/>
      <c r="BX61" s="185"/>
      <c r="BY61" s="185">
        <v>659851</v>
      </c>
      <c r="BZ61" s="185"/>
      <c r="CA61" s="185"/>
      <c r="CB61" s="185"/>
      <c r="CC61" s="185"/>
      <c r="CD61" s="249" t="s">
        <v>221</v>
      </c>
      <c r="CE61" s="195">
        <f t="shared" si="0"/>
        <v>14421171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1885382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83481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219274</v>
      </c>
      <c r="BC62" s="195">
        <f t="shared" si="1"/>
        <v>0</v>
      </c>
      <c r="BD62" s="195">
        <f t="shared" si="1"/>
        <v>5211</v>
      </c>
      <c r="BE62" s="195">
        <f t="shared" si="1"/>
        <v>46938</v>
      </c>
      <c r="BF62" s="195">
        <f t="shared" si="1"/>
        <v>0</v>
      </c>
      <c r="BG62" s="195">
        <f t="shared" si="1"/>
        <v>0</v>
      </c>
      <c r="BH62" s="195">
        <f t="shared" si="1"/>
        <v>133610</v>
      </c>
      <c r="BI62" s="195">
        <f t="shared" si="1"/>
        <v>0</v>
      </c>
      <c r="BJ62" s="195">
        <f t="shared" si="1"/>
        <v>18581</v>
      </c>
      <c r="BK62" s="195">
        <f t="shared" si="1"/>
        <v>17697</v>
      </c>
      <c r="BL62" s="195">
        <f t="shared" si="1"/>
        <v>112610</v>
      </c>
      <c r="BM62" s="195">
        <f t="shared" si="1"/>
        <v>0</v>
      </c>
      <c r="BN62" s="195">
        <f t="shared" si="1"/>
        <v>312259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14129</v>
      </c>
      <c r="BW62" s="195">
        <f t="shared" si="2"/>
        <v>0</v>
      </c>
      <c r="BX62" s="195">
        <f t="shared" si="2"/>
        <v>0</v>
      </c>
      <c r="BY62" s="195">
        <f t="shared" si="2"/>
        <v>139953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2989125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114030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18201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511</v>
      </c>
      <c r="BC63" s="185"/>
      <c r="BD63" s="185">
        <v>4</v>
      </c>
      <c r="BE63" s="185">
        <v>129</v>
      </c>
      <c r="BF63" s="185">
        <v>0</v>
      </c>
      <c r="BG63" s="185"/>
      <c r="BH63" s="185">
        <v>3137</v>
      </c>
      <c r="BI63" s="185"/>
      <c r="BJ63" s="185">
        <v>14795</v>
      </c>
      <c r="BK63" s="185">
        <v>12453</v>
      </c>
      <c r="BL63" s="185">
        <v>69</v>
      </c>
      <c r="BM63" s="185"/>
      <c r="BN63" s="185">
        <v>139753</v>
      </c>
      <c r="BO63" s="185"/>
      <c r="BP63" s="185"/>
      <c r="BQ63" s="185"/>
      <c r="BR63" s="185"/>
      <c r="BS63" s="185"/>
      <c r="BT63" s="185"/>
      <c r="BU63" s="185"/>
      <c r="BV63" s="185">
        <v>11028</v>
      </c>
      <c r="BW63" s="185"/>
      <c r="BX63" s="185"/>
      <c r="BY63" s="185">
        <v>1224</v>
      </c>
      <c r="BZ63" s="185"/>
      <c r="CA63" s="185"/>
      <c r="CB63" s="185"/>
      <c r="CC63" s="185"/>
      <c r="CD63" s="249" t="s">
        <v>221</v>
      </c>
      <c r="CE63" s="195">
        <f t="shared" si="0"/>
        <v>315334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795008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26151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5165</v>
      </c>
      <c r="BC64" s="185"/>
      <c r="BD64" s="185">
        <v>10</v>
      </c>
      <c r="BE64" s="185">
        <v>10957</v>
      </c>
      <c r="BF64" s="185">
        <v>22769</v>
      </c>
      <c r="BG64" s="185"/>
      <c r="BH64" s="185">
        <v>104</v>
      </c>
      <c r="BI64" s="185"/>
      <c r="BJ64" s="185">
        <v>155</v>
      </c>
      <c r="BK64" s="185">
        <v>144</v>
      </c>
      <c r="BL64" s="185">
        <v>0</v>
      </c>
      <c r="BM64" s="185"/>
      <c r="BN64" s="185">
        <v>15673</v>
      </c>
      <c r="BO64" s="185"/>
      <c r="BP64" s="185"/>
      <c r="BQ64" s="185"/>
      <c r="BR64" s="185"/>
      <c r="BS64" s="185"/>
      <c r="BT64" s="185"/>
      <c r="BU64" s="185"/>
      <c r="BV64" s="185">
        <v>301</v>
      </c>
      <c r="BW64" s="185"/>
      <c r="BX64" s="185"/>
      <c r="BY64" s="185">
        <v>937</v>
      </c>
      <c r="BZ64" s="185"/>
      <c r="CA64" s="185"/>
      <c r="CB64" s="185"/>
      <c r="CC64" s="185"/>
      <c r="CD64" s="249" t="s">
        <v>221</v>
      </c>
      <c r="CE64" s="195">
        <f t="shared" si="0"/>
        <v>877374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>
        <v>7239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2589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6271</v>
      </c>
      <c r="BC65" s="185"/>
      <c r="BD65" s="185">
        <v>142</v>
      </c>
      <c r="BE65" s="185">
        <v>38001</v>
      </c>
      <c r="BF65" s="185">
        <v>0</v>
      </c>
      <c r="BG65" s="185"/>
      <c r="BH65" s="185">
        <v>22070</v>
      </c>
      <c r="BI65" s="185"/>
      <c r="BJ65" s="185">
        <v>0</v>
      </c>
      <c r="BK65" s="185">
        <v>96</v>
      </c>
      <c r="BL65" s="185">
        <v>886</v>
      </c>
      <c r="BM65" s="185"/>
      <c r="BN65" s="185">
        <v>135036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>
        <v>3264</v>
      </c>
      <c r="BZ65" s="185"/>
      <c r="CA65" s="185"/>
      <c r="CB65" s="185"/>
      <c r="CC65" s="185"/>
      <c r="CD65" s="249" t="s">
        <v>221</v>
      </c>
      <c r="CE65" s="195">
        <f t="shared" si="0"/>
        <v>215594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120074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>
        <v>0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0</v>
      </c>
      <c r="BC66" s="185"/>
      <c r="BD66" s="185">
        <v>0</v>
      </c>
      <c r="BE66" s="185">
        <v>768</v>
      </c>
      <c r="BF66" s="185">
        <v>103890</v>
      </c>
      <c r="BG66" s="185"/>
      <c r="BH66" s="185">
        <v>4055</v>
      </c>
      <c r="BI66" s="185"/>
      <c r="BJ66" s="185">
        <v>0</v>
      </c>
      <c r="BK66" s="185">
        <v>15</v>
      </c>
      <c r="BL66" s="185">
        <v>0</v>
      </c>
      <c r="BM66" s="185"/>
      <c r="BN66" s="185">
        <v>5883</v>
      </c>
      <c r="BO66" s="185"/>
      <c r="BP66" s="185"/>
      <c r="BQ66" s="185"/>
      <c r="BR66" s="185"/>
      <c r="BS66" s="185"/>
      <c r="BT66" s="185"/>
      <c r="BU66" s="185"/>
      <c r="BV66" s="185">
        <v>19670</v>
      </c>
      <c r="BW66" s="185"/>
      <c r="BX66" s="185"/>
      <c r="BY66" s="185">
        <v>0</v>
      </c>
      <c r="BZ66" s="185"/>
      <c r="CA66" s="185"/>
      <c r="CB66" s="185"/>
      <c r="CC66" s="185"/>
      <c r="CD66" s="249" t="s">
        <v>221</v>
      </c>
      <c r="CE66" s="195">
        <f t="shared" si="0"/>
        <v>254355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>ROUND(H51+H52,0)</f>
        <v>3209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19851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59</v>
      </c>
      <c r="BC67" s="195">
        <f t="shared" si="3"/>
        <v>0</v>
      </c>
      <c r="BD67" s="195">
        <f t="shared" si="3"/>
        <v>10</v>
      </c>
      <c r="BE67" s="195">
        <f t="shared" si="3"/>
        <v>24237</v>
      </c>
      <c r="BF67" s="195">
        <f t="shared" si="3"/>
        <v>0</v>
      </c>
      <c r="BG67" s="195">
        <f t="shared" si="3"/>
        <v>0</v>
      </c>
      <c r="BH67" s="195">
        <f t="shared" si="3"/>
        <v>209178</v>
      </c>
      <c r="BI67" s="195">
        <f t="shared" si="3"/>
        <v>0</v>
      </c>
      <c r="BJ67" s="195">
        <f t="shared" si="3"/>
        <v>5227</v>
      </c>
      <c r="BK67" s="195">
        <f t="shared" si="3"/>
        <v>1165</v>
      </c>
      <c r="BL67" s="195">
        <f t="shared" si="3"/>
        <v>0</v>
      </c>
      <c r="BM67" s="195">
        <f t="shared" si="3"/>
        <v>0</v>
      </c>
      <c r="BN67" s="195">
        <f t="shared" si="3"/>
        <v>417676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680817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0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0</v>
      </c>
      <c r="BC68" s="185"/>
      <c r="BD68" s="185">
        <v>0</v>
      </c>
      <c r="BE68" s="185">
        <v>106</v>
      </c>
      <c r="BF68" s="185">
        <v>0</v>
      </c>
      <c r="BG68" s="185"/>
      <c r="BH68" s="185">
        <v>0</v>
      </c>
      <c r="BI68" s="185"/>
      <c r="BJ68" s="185"/>
      <c r="BK68" s="185"/>
      <c r="BL68" s="185"/>
      <c r="BM68" s="185"/>
      <c r="BN68" s="185">
        <v>-325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-219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195907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237475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14782</v>
      </c>
      <c r="BC69" s="185"/>
      <c r="BD69" s="185">
        <v>622</v>
      </c>
      <c r="BE69" s="185">
        <v>93284</v>
      </c>
      <c r="BF69" s="185">
        <v>229340</v>
      </c>
      <c r="BG69" s="185"/>
      <c r="BH69" s="224">
        <v>343531</v>
      </c>
      <c r="BI69" s="185"/>
      <c r="BJ69" s="185">
        <v>8793</v>
      </c>
      <c r="BK69" s="185">
        <v>7916</v>
      </c>
      <c r="BL69" s="185">
        <v>13250</v>
      </c>
      <c r="BM69" s="185"/>
      <c r="BN69" s="185">
        <v>543573</v>
      </c>
      <c r="BO69" s="185"/>
      <c r="BP69" s="185"/>
      <c r="BQ69" s="185"/>
      <c r="BR69" s="185"/>
      <c r="BS69" s="185"/>
      <c r="BT69" s="185"/>
      <c r="BU69" s="185"/>
      <c r="BV69" s="185">
        <v>602</v>
      </c>
      <c r="BW69" s="185"/>
      <c r="BX69" s="185"/>
      <c r="BY69" s="185">
        <v>5343</v>
      </c>
      <c r="BZ69" s="185"/>
      <c r="CA69" s="185"/>
      <c r="CB69" s="185"/>
      <c r="CC69" s="185"/>
      <c r="CD69" s="188"/>
      <c r="CE69" s="195">
        <f t="shared" si="0"/>
        <v>1694418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>
        <v>-5231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173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>
        <v>0</v>
      </c>
      <c r="BC70" s="185"/>
      <c r="BD70" s="185">
        <v>0</v>
      </c>
      <c r="BE70" s="185">
        <v>875</v>
      </c>
      <c r="BF70" s="185"/>
      <c r="BG70" s="185"/>
      <c r="BH70" s="185">
        <v>3054</v>
      </c>
      <c r="BI70" s="185"/>
      <c r="BJ70" s="185">
        <v>317</v>
      </c>
      <c r="BK70" s="185">
        <v>0</v>
      </c>
      <c r="BL70" s="185">
        <v>0</v>
      </c>
      <c r="BM70" s="185"/>
      <c r="BN70" s="185">
        <v>84714</v>
      </c>
      <c r="BO70" s="185"/>
      <c r="BP70" s="185"/>
      <c r="BQ70" s="185"/>
      <c r="BR70" s="185"/>
      <c r="BS70" s="185"/>
      <c r="BT70" s="185"/>
      <c r="BU70" s="185"/>
      <c r="BV70" s="185">
        <v>2418</v>
      </c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86320</v>
      </c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12529781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899734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1151047</v>
      </c>
      <c r="BC71" s="195">
        <f t="shared" si="6"/>
        <v>0</v>
      </c>
      <c r="BD71" s="195">
        <f t="shared" si="6"/>
        <v>22326</v>
      </c>
      <c r="BE71" s="195">
        <f t="shared" si="6"/>
        <v>436149</v>
      </c>
      <c r="BF71" s="195">
        <f t="shared" si="6"/>
        <v>355999</v>
      </c>
      <c r="BG71" s="195">
        <f t="shared" si="6"/>
        <v>0</v>
      </c>
      <c r="BH71" s="195">
        <f t="shared" si="6"/>
        <v>1354789</v>
      </c>
      <c r="BI71" s="195">
        <f t="shared" si="6"/>
        <v>0</v>
      </c>
      <c r="BJ71" s="195">
        <f t="shared" si="6"/>
        <v>123841</v>
      </c>
      <c r="BK71" s="195">
        <f t="shared" si="6"/>
        <v>103521</v>
      </c>
      <c r="BL71" s="195">
        <f t="shared" si="6"/>
        <v>625626</v>
      </c>
      <c r="BM71" s="195">
        <f t="shared" si="6"/>
        <v>0</v>
      </c>
      <c r="BN71" s="195">
        <f t="shared" si="6"/>
        <v>2843861</v>
      </c>
      <c r="BO71" s="195">
        <f t="shared" si="6"/>
        <v>0</v>
      </c>
      <c r="BP71" s="195">
        <f t="shared" ref="BP71:CD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104198</v>
      </c>
      <c r="BW71" s="195">
        <f t="shared" si="7"/>
        <v>0</v>
      </c>
      <c r="BX71" s="195">
        <f t="shared" si="7"/>
        <v>0</v>
      </c>
      <c r="BY71" s="195">
        <f t="shared" si="7"/>
        <v>810777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195">
        <f t="shared" si="7"/>
        <v>0</v>
      </c>
      <c r="CE71" s="195">
        <f>SUM(CE61:CE69)-CE70</f>
        <v>21361649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47180395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47180395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47180395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47180395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72755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72755</v>
      </c>
      <c r="CF77" s="195">
        <f>AY59-CE77</f>
        <v>-72755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9950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9950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11463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11463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29.62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29.62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85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1283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6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148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935</v>
      </c>
      <c r="D111" s="174">
        <v>23937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163</v>
      </c>
      <c r="C138" s="189">
        <v>569</v>
      </c>
      <c r="D138" s="174">
        <v>203</v>
      </c>
      <c r="E138" s="175">
        <f>SUM(B138:D138)</f>
        <v>935</v>
      </c>
    </row>
    <row r="139" spans="1:6" ht="12.6" customHeight="1" x14ac:dyDescent="0.25">
      <c r="A139" s="173" t="s">
        <v>215</v>
      </c>
      <c r="B139" s="174">
        <v>5344</v>
      </c>
      <c r="C139" s="189">
        <v>13624</v>
      </c>
      <c r="D139" s="174">
        <v>4969</v>
      </c>
      <c r="E139" s="175">
        <f>SUM(B139:D139)</f>
        <v>23937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4826660</v>
      </c>
      <c r="C141" s="189">
        <v>33862012</v>
      </c>
      <c r="D141" s="174">
        <v>8491723</v>
      </c>
      <c r="E141" s="175">
        <f>SUM(B141:D141)</f>
        <v>47180395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1025531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137155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72917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1327700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289230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49201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87391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2989125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106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-325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-219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117032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31857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148889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109919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109919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155351+8716</f>
        <v>164067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164067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13804850</v>
      </c>
      <c r="C195" s="189">
        <v>0</v>
      </c>
      <c r="D195" s="174">
        <v>0</v>
      </c>
      <c r="E195" s="175">
        <f t="shared" ref="E195:E203" si="10">SUM(B195:C195)-D195</f>
        <v>13804850</v>
      </c>
    </row>
    <row r="196" spans="1:8" ht="12.6" customHeight="1" x14ac:dyDescent="0.25">
      <c r="A196" s="173" t="s">
        <v>333</v>
      </c>
      <c r="B196" s="174">
        <v>684306</v>
      </c>
      <c r="C196" s="189">
        <v>100638</v>
      </c>
      <c r="D196" s="174">
        <v>0</v>
      </c>
      <c r="E196" s="175">
        <f t="shared" si="10"/>
        <v>784944</v>
      </c>
    </row>
    <row r="197" spans="1:8" ht="12.6" customHeight="1" x14ac:dyDescent="0.25">
      <c r="A197" s="173" t="s">
        <v>334</v>
      </c>
      <c r="B197" s="174">
        <v>31703148</v>
      </c>
      <c r="C197" s="189">
        <v>11398645</v>
      </c>
      <c r="D197" s="174">
        <v>901285</v>
      </c>
      <c r="E197" s="175">
        <f t="shared" si="10"/>
        <v>42200508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7944795</v>
      </c>
      <c r="C199" s="189">
        <v>690688</v>
      </c>
      <c r="D199" s="174">
        <v>1436158</v>
      </c>
      <c r="E199" s="175">
        <f t="shared" si="10"/>
        <v>7199325</v>
      </c>
    </row>
    <row r="200" spans="1:8" ht="12.6" customHeight="1" x14ac:dyDescent="0.25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13852594</v>
      </c>
      <c r="C202" s="189">
        <v>0</v>
      </c>
      <c r="D202" s="174">
        <v>13852594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760067</v>
      </c>
      <c r="C203" s="189">
        <v>1216646.1499999999</v>
      </c>
      <c r="D203" s="174"/>
      <c r="E203" s="175">
        <f t="shared" si="10"/>
        <v>1976713.15</v>
      </c>
    </row>
    <row r="204" spans="1:8" ht="12.6" customHeight="1" x14ac:dyDescent="0.25">
      <c r="A204" s="173" t="s">
        <v>203</v>
      </c>
      <c r="B204" s="175">
        <f>SUM(B195:B203)</f>
        <v>68749760</v>
      </c>
      <c r="C204" s="191">
        <f>SUM(C195:C203)</f>
        <v>13406617.15</v>
      </c>
      <c r="D204" s="175">
        <f>SUM(D195:D203)</f>
        <v>16190037</v>
      </c>
      <c r="E204" s="175">
        <f>SUM(E195:E203)</f>
        <v>65966340.149999999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306236.90000000002</v>
      </c>
      <c r="C209" s="189">
        <v>36337</v>
      </c>
      <c r="D209" s="174"/>
      <c r="E209" s="175">
        <f t="shared" ref="E209:E216" si="11">SUM(B209:C209)-D209</f>
        <v>342573.9</v>
      </c>
      <c r="H209" s="259"/>
    </row>
    <row r="210" spans="1:8" ht="12.6" customHeight="1" x14ac:dyDescent="0.25">
      <c r="A210" s="173" t="s">
        <v>334</v>
      </c>
      <c r="B210" s="174">
        <v>5547641.54</v>
      </c>
      <c r="C210" s="189">
        <v>268531.73</v>
      </c>
      <c r="D210" s="174"/>
      <c r="E210" s="175">
        <f t="shared" si="11"/>
        <v>5816173.2699999996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4317845.99</v>
      </c>
      <c r="C213" s="189">
        <v>23003.57</v>
      </c>
      <c r="D213" s="174">
        <v>4219462.9800000004</v>
      </c>
      <c r="E213" s="175">
        <f t="shared" si="11"/>
        <v>121386.58000000007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5213268.08</v>
      </c>
      <c r="C215" s="189"/>
      <c r="D215" s="174">
        <v>759433</v>
      </c>
      <c r="E215" s="175">
        <f t="shared" si="11"/>
        <v>4453835.08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15384992.51</v>
      </c>
      <c r="C217" s="191">
        <f>SUM(C208:C216)</f>
        <v>327872.3</v>
      </c>
      <c r="D217" s="175">
        <f>SUM(D208:D216)</f>
        <v>4978895.9800000004</v>
      </c>
      <c r="E217" s="175">
        <f>SUM(E208:E216)</f>
        <v>10733968.83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1" t="s">
        <v>1255</v>
      </c>
      <c r="B221" s="208"/>
      <c r="C221" s="189"/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2770095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18904696</v>
      </c>
      <c r="D224" s="175"/>
      <c r="E224" s="175"/>
      <c r="H224" s="180" t="s">
        <v>1278</v>
      </c>
    </row>
    <row r="225" spans="1:8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8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8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8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8" ht="12.6" customHeight="1" x14ac:dyDescent="0.25">
      <c r="A229" s="173" t="s">
        <v>350</v>
      </c>
      <c r="B229" s="175"/>
      <c r="C229" s="191"/>
      <c r="D229" s="175">
        <f>SUM(C223:C228)</f>
        <v>21674791</v>
      </c>
      <c r="E229" s="175"/>
    </row>
    <row r="230" spans="1:8" ht="12.6" customHeight="1" x14ac:dyDescent="0.25">
      <c r="A230" s="257" t="s">
        <v>351</v>
      </c>
      <c r="B230" s="257"/>
      <c r="C230" s="257"/>
      <c r="D230" s="257"/>
      <c r="E230" s="257"/>
    </row>
    <row r="231" spans="1:8" ht="12.6" customHeight="1" x14ac:dyDescent="0.25">
      <c r="A231" s="171" t="s">
        <v>352</v>
      </c>
      <c r="B231" s="172" t="s">
        <v>256</v>
      </c>
      <c r="C231" s="287">
        <v>196</v>
      </c>
      <c r="D231" s="175"/>
      <c r="E231" s="175"/>
      <c r="H231" s="180">
        <f>475824/598</f>
        <v>795.69230769230774</v>
      </c>
    </row>
    <row r="232" spans="1:8" ht="12.6" customHeight="1" x14ac:dyDescent="0.25">
      <c r="A232" s="171"/>
      <c r="B232" s="172"/>
      <c r="C232" s="235"/>
      <c r="D232" s="175"/>
      <c r="E232" s="175"/>
    </row>
    <row r="233" spans="1:8" ht="12.6" customHeight="1" x14ac:dyDescent="0.25">
      <c r="A233" s="171" t="s">
        <v>353</v>
      </c>
      <c r="B233" s="172" t="s">
        <v>256</v>
      </c>
      <c r="C233" s="287">
        <v>581417.64</v>
      </c>
      <c r="D233" s="175"/>
      <c r="E233" s="175"/>
      <c r="H233" s="180">
        <f>C233/796</f>
        <v>730.42417085427132</v>
      </c>
    </row>
    <row r="234" spans="1:8" ht="12.6" customHeight="1" x14ac:dyDescent="0.25">
      <c r="A234" s="171" t="s">
        <v>354</v>
      </c>
      <c r="B234" s="172" t="s">
        <v>256</v>
      </c>
      <c r="C234" s="287"/>
      <c r="D234" s="175"/>
      <c r="E234" s="175"/>
    </row>
    <row r="235" spans="1:8" ht="12.6" customHeight="1" x14ac:dyDescent="0.25">
      <c r="A235" s="173"/>
      <c r="B235" s="175"/>
      <c r="C235" s="191"/>
      <c r="D235" s="175"/>
      <c r="E235" s="175"/>
    </row>
    <row r="236" spans="1:8" ht="12.6" customHeight="1" x14ac:dyDescent="0.25">
      <c r="A236" s="171" t="s">
        <v>355</v>
      </c>
      <c r="B236" s="175"/>
      <c r="C236" s="191"/>
      <c r="D236" s="175">
        <f>SUM(C233:C235)</f>
        <v>581417.64</v>
      </c>
      <c r="E236" s="175"/>
    </row>
    <row r="237" spans="1:8" ht="12.6" customHeight="1" x14ac:dyDescent="0.25">
      <c r="A237" s="257" t="s">
        <v>356</v>
      </c>
      <c r="B237" s="257"/>
      <c r="C237" s="257"/>
      <c r="D237" s="257"/>
      <c r="E237" s="257"/>
    </row>
    <row r="238" spans="1:8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8" ht="12.6" customHeight="1" x14ac:dyDescent="0.25">
      <c r="A239" s="173" t="s">
        <v>356</v>
      </c>
      <c r="B239" s="172" t="s">
        <v>256</v>
      </c>
      <c r="C239" s="189">
        <v>4677247</v>
      </c>
      <c r="D239" s="175"/>
      <c r="E239" s="175"/>
    </row>
    <row r="240" spans="1:8" ht="12.6" customHeight="1" x14ac:dyDescent="0.25">
      <c r="A240" s="173" t="s">
        <v>358</v>
      </c>
      <c r="B240" s="175"/>
      <c r="C240" s="191"/>
      <c r="D240" s="175">
        <f>SUM(C238:C239)</f>
        <v>4677247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26933455.640000001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4486556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19906215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10987671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142713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704609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14252422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784944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42200508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7199325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1976713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65966340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10733968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55232372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3831418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3831418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73316212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2591266.54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3641120.35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70413.5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9849577.9299999997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16152378.32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155224.35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155224.35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f>21453419.56+9849577.93</f>
        <v>31302997.489999998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741381.68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1800000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33844379.170000002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9849577.9299999997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23994801.240000002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33013808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73316211.909999996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73316212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47180395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47180395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/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287">
        <f>26352038-581417.64</f>
        <v>25770620.359999999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87">
        <v>581417.64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26352038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20828357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20828357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14421171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2989125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315334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877374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215594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254355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680817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-219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148889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109919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164067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1271543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21447969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-619612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86320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-533292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-533292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NAVOS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935</v>
      </c>
      <c r="C414" s="194">
        <f>E138</f>
        <v>935</v>
      </c>
      <c r="D414" s="179"/>
    </row>
    <row r="415" spans="1:5" ht="12.6" customHeight="1" x14ac:dyDescent="0.25">
      <c r="A415" s="179" t="s">
        <v>464</v>
      </c>
      <c r="B415" s="179">
        <f>D111</f>
        <v>23937</v>
      </c>
      <c r="C415" s="179">
        <f>E139</f>
        <v>23937</v>
      </c>
      <c r="D415" s="194">
        <f>SUM(C59:H59)+N59</f>
        <v>23937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14421171</v>
      </c>
      <c r="C427" s="179">
        <f t="shared" ref="C427:C434" si="13">CE61</f>
        <v>14421171</v>
      </c>
      <c r="D427" s="179"/>
    </row>
    <row r="428" spans="1:7" ht="12.6" customHeight="1" x14ac:dyDescent="0.25">
      <c r="A428" s="179" t="s">
        <v>3</v>
      </c>
      <c r="B428" s="179">
        <f t="shared" si="12"/>
        <v>2989125</v>
      </c>
      <c r="C428" s="179">
        <f t="shared" si="13"/>
        <v>2989125</v>
      </c>
      <c r="D428" s="179">
        <f>D173</f>
        <v>2989125</v>
      </c>
    </row>
    <row r="429" spans="1:7" ht="12.6" customHeight="1" x14ac:dyDescent="0.25">
      <c r="A429" s="179" t="s">
        <v>236</v>
      </c>
      <c r="B429" s="179">
        <f t="shared" si="12"/>
        <v>315334</v>
      </c>
      <c r="C429" s="179">
        <f t="shared" si="13"/>
        <v>315334</v>
      </c>
      <c r="D429" s="179"/>
    </row>
    <row r="430" spans="1:7" ht="12.6" customHeight="1" x14ac:dyDescent="0.25">
      <c r="A430" s="179" t="s">
        <v>237</v>
      </c>
      <c r="B430" s="179">
        <f t="shared" si="12"/>
        <v>877374</v>
      </c>
      <c r="C430" s="179">
        <f t="shared" si="13"/>
        <v>877374</v>
      </c>
      <c r="D430" s="179"/>
    </row>
    <row r="431" spans="1:7" ht="12.6" customHeight="1" x14ac:dyDescent="0.25">
      <c r="A431" s="179" t="s">
        <v>444</v>
      </c>
      <c r="B431" s="179">
        <f t="shared" si="12"/>
        <v>215594</v>
      </c>
      <c r="C431" s="179">
        <f t="shared" si="13"/>
        <v>215594</v>
      </c>
      <c r="D431" s="179"/>
    </row>
    <row r="432" spans="1:7" ht="12.6" customHeight="1" x14ac:dyDescent="0.25">
      <c r="A432" s="179" t="s">
        <v>445</v>
      </c>
      <c r="B432" s="179">
        <f t="shared" si="12"/>
        <v>254355</v>
      </c>
      <c r="C432" s="179">
        <f t="shared" si="13"/>
        <v>254355</v>
      </c>
      <c r="D432" s="179"/>
    </row>
    <row r="433" spans="1:7" ht="12.6" customHeight="1" x14ac:dyDescent="0.25">
      <c r="A433" s="179" t="s">
        <v>6</v>
      </c>
      <c r="B433" s="179">
        <f t="shared" si="12"/>
        <v>680817</v>
      </c>
      <c r="C433" s="179">
        <f t="shared" si="13"/>
        <v>680817</v>
      </c>
      <c r="D433" s="179">
        <f>C217</f>
        <v>327872.3</v>
      </c>
    </row>
    <row r="434" spans="1:7" ht="12.6" customHeight="1" x14ac:dyDescent="0.25">
      <c r="A434" s="179" t="s">
        <v>474</v>
      </c>
      <c r="B434" s="179">
        <f t="shared" si="12"/>
        <v>-219</v>
      </c>
      <c r="C434" s="179">
        <f t="shared" si="13"/>
        <v>-219</v>
      </c>
      <c r="D434" s="179">
        <f>D177</f>
        <v>-219</v>
      </c>
    </row>
    <row r="435" spans="1:7" ht="12.6" customHeight="1" x14ac:dyDescent="0.25">
      <c r="A435" s="179" t="s">
        <v>447</v>
      </c>
      <c r="B435" s="179">
        <f t="shared" si="12"/>
        <v>148889</v>
      </c>
      <c r="C435" s="179"/>
      <c r="D435" s="179">
        <f>D181</f>
        <v>148889</v>
      </c>
    </row>
    <row r="436" spans="1:7" ht="12.6" customHeight="1" x14ac:dyDescent="0.25">
      <c r="A436" s="179" t="s">
        <v>475</v>
      </c>
      <c r="B436" s="179">
        <f t="shared" si="12"/>
        <v>109919</v>
      </c>
      <c r="C436" s="179"/>
      <c r="D436" s="179">
        <f>D186</f>
        <v>109919</v>
      </c>
    </row>
    <row r="437" spans="1:7" ht="12.6" customHeight="1" x14ac:dyDescent="0.25">
      <c r="A437" s="194" t="s">
        <v>449</v>
      </c>
      <c r="B437" s="194">
        <f t="shared" si="12"/>
        <v>164067</v>
      </c>
      <c r="C437" s="194"/>
      <c r="D437" s="194">
        <f>D190</f>
        <v>164067</v>
      </c>
    </row>
    <row r="438" spans="1:7" ht="12.6" customHeight="1" x14ac:dyDescent="0.25">
      <c r="A438" s="194" t="s">
        <v>476</v>
      </c>
      <c r="B438" s="194">
        <f>C386+C387+C388</f>
        <v>422875</v>
      </c>
      <c r="C438" s="194">
        <f>CD69</f>
        <v>0</v>
      </c>
      <c r="D438" s="194">
        <f>D181+D186+D190</f>
        <v>422875</v>
      </c>
    </row>
    <row r="439" spans="1:7" ht="12.6" customHeight="1" x14ac:dyDescent="0.25">
      <c r="A439" s="179" t="s">
        <v>451</v>
      </c>
      <c r="B439" s="194">
        <f>C389</f>
        <v>1271543</v>
      </c>
      <c r="C439" s="194">
        <f>SUM(C69:CC69)</f>
        <v>1694418</v>
      </c>
      <c r="D439" s="179"/>
    </row>
    <row r="440" spans="1:7" ht="12.6" customHeight="1" x14ac:dyDescent="0.25">
      <c r="A440" s="179" t="s">
        <v>477</v>
      </c>
      <c r="B440" s="194">
        <f>B438+B439</f>
        <v>1694418</v>
      </c>
      <c r="C440" s="194">
        <f>CE69</f>
        <v>1694418</v>
      </c>
      <c r="D440" s="179"/>
    </row>
    <row r="441" spans="1:7" ht="12.6" customHeight="1" x14ac:dyDescent="0.25">
      <c r="A441" s="179" t="s">
        <v>478</v>
      </c>
      <c r="B441" s="179">
        <f>D390</f>
        <v>21447969</v>
      </c>
      <c r="C441" s="179">
        <f>SUM(C427:C437)+C440</f>
        <v>21447969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21674791</v>
      </c>
      <c r="C445" s="179">
        <f>C364</f>
        <v>25770620.359999999</v>
      </c>
      <c r="D445" s="179"/>
    </row>
    <row r="446" spans="1:7" ht="12.6" customHeight="1" x14ac:dyDescent="0.25">
      <c r="A446" s="179" t="s">
        <v>351</v>
      </c>
      <c r="B446" s="179">
        <f>D236</f>
        <v>581417.64</v>
      </c>
      <c r="C446" s="179">
        <f>C365</f>
        <v>581417.64</v>
      </c>
      <c r="D446" s="179"/>
    </row>
    <row r="447" spans="1:7" ht="12.6" customHeight="1" x14ac:dyDescent="0.25">
      <c r="A447" s="179" t="s">
        <v>356</v>
      </c>
      <c r="B447" s="179">
        <f>D240</f>
        <v>4677247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26933455.640000001</v>
      </c>
      <c r="C448" s="179">
        <f>D367</f>
        <v>26352038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196</v>
      </c>
    </row>
    <row r="454" spans="1:7" ht="12.6" customHeight="1" x14ac:dyDescent="0.25">
      <c r="A454" s="179" t="s">
        <v>168</v>
      </c>
      <c r="B454" s="179">
        <f>C233</f>
        <v>581417.64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86320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47180395</v>
      </c>
      <c r="C463" s="194">
        <f>CE73</f>
        <v>47180395</v>
      </c>
      <c r="D463" s="194">
        <f>E141+E147+E153</f>
        <v>47180395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47180395</v>
      </c>
      <c r="C465" s="194">
        <f>CE75</f>
        <v>47180395</v>
      </c>
      <c r="D465" s="194">
        <f>D463+D464</f>
        <v>47180395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" customHeight="1" x14ac:dyDescent="0.25">
      <c r="A469" s="179" t="s">
        <v>333</v>
      </c>
      <c r="B469" s="179">
        <f t="shared" si="14"/>
        <v>784944</v>
      </c>
      <c r="C469" s="179">
        <f>E196</f>
        <v>784944</v>
      </c>
      <c r="D469" s="179"/>
    </row>
    <row r="470" spans="1:7" ht="12.6" customHeight="1" x14ac:dyDescent="0.25">
      <c r="A470" s="179" t="s">
        <v>334</v>
      </c>
      <c r="B470" s="179">
        <f t="shared" si="14"/>
        <v>42200508</v>
      </c>
      <c r="C470" s="179">
        <f>E197</f>
        <v>42200508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7199325</v>
      </c>
      <c r="D472" s="179"/>
    </row>
    <row r="473" spans="1:7" ht="12.6" customHeight="1" x14ac:dyDescent="0.25">
      <c r="A473" s="179" t="s">
        <v>495</v>
      </c>
      <c r="B473" s="179">
        <f t="shared" si="14"/>
        <v>7199325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1976713</v>
      </c>
      <c r="C475" s="179">
        <f>E203</f>
        <v>1976713.15</v>
      </c>
      <c r="D475" s="179"/>
    </row>
    <row r="476" spans="1:7" ht="12.6" customHeight="1" x14ac:dyDescent="0.25">
      <c r="A476" s="179" t="s">
        <v>203</v>
      </c>
      <c r="B476" s="179">
        <f>D275</f>
        <v>65966340</v>
      </c>
      <c r="C476" s="179">
        <f>E204</f>
        <v>65966340.149999999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10733968</v>
      </c>
      <c r="C478" s="179">
        <f>E217</f>
        <v>10733968.83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73316212</v>
      </c>
    </row>
    <row r="482" spans="1:12" ht="12.6" customHeight="1" x14ac:dyDescent="0.25">
      <c r="A482" s="180" t="s">
        <v>499</v>
      </c>
      <c r="C482" s="180">
        <f>D339</f>
        <v>73316211.909999996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919</v>
      </c>
      <c r="B493" s="261" t="str">
        <f>RIGHT('Prior Year'!C82,4)</f>
        <v>2018</v>
      </c>
      <c r="C493" s="261" t="str">
        <f>RIGHT('Prior Year'!C82,4)</f>
        <v>2018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7375977</v>
      </c>
      <c r="C501" s="240">
        <f>H71</f>
        <v>12529781</v>
      </c>
      <c r="D501" s="240">
        <f>'Prior Year'!H59</f>
        <v>15528</v>
      </c>
      <c r="E501" s="180">
        <f>H59</f>
        <v>23937</v>
      </c>
      <c r="F501" s="263">
        <f t="shared" si="15"/>
        <v>475.01139876352397</v>
      </c>
      <c r="G501" s="263">
        <f t="shared" si="15"/>
        <v>523.44826001587501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0</v>
      </c>
      <c r="C514" s="240">
        <f>U71</f>
        <v>0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0</v>
      </c>
      <c r="C518" s="240">
        <f>Y71</f>
        <v>0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515015</v>
      </c>
      <c r="C521" s="240">
        <f>AB71</f>
        <v>899734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28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28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28" ht="12.6" customHeight="1" x14ac:dyDescent="0.25">
      <c r="A547" s="180" t="s">
        <v>561</v>
      </c>
      <c r="B547" s="240">
        <f>'Prior Year'!BB71</f>
        <v>691195</v>
      </c>
      <c r="C547" s="240">
        <f>BB71</f>
        <v>1151047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28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28" ht="12.6" customHeight="1" x14ac:dyDescent="0.25">
      <c r="A549" s="180" t="s">
        <v>563</v>
      </c>
      <c r="B549" s="240">
        <f>'Prior Year'!BD71</f>
        <v>23079</v>
      </c>
      <c r="C549" s="240">
        <f>BD71</f>
        <v>22326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28" ht="12.6" customHeight="1" x14ac:dyDescent="0.25">
      <c r="A550" s="180" t="s">
        <v>564</v>
      </c>
      <c r="B550" s="240">
        <f>'Prior Year'!BE71</f>
        <v>231397</v>
      </c>
      <c r="C550" s="240">
        <f>BE71</f>
        <v>436149</v>
      </c>
      <c r="D550" s="240">
        <f>'Prior Year'!BE59</f>
        <v>43400</v>
      </c>
      <c r="E550" s="180">
        <f>BE59</f>
        <v>43400</v>
      </c>
      <c r="F550" s="263">
        <f t="shared" si="19"/>
        <v>5.3317281105990784</v>
      </c>
      <c r="G550" s="263">
        <f t="shared" si="19"/>
        <v>10.049516129032257</v>
      </c>
      <c r="H550" s="265">
        <f t="shared" si="16"/>
        <v>0.88485157543096915</v>
      </c>
      <c r="I550" s="267"/>
      <c r="K550" s="261"/>
      <c r="L550" s="261"/>
      <c r="AB550" s="180" t="s">
        <v>1282</v>
      </c>
    </row>
    <row r="551" spans="1:28" ht="12.6" customHeight="1" x14ac:dyDescent="0.25">
      <c r="A551" s="180" t="s">
        <v>565</v>
      </c>
      <c r="B551" s="240">
        <f>'Prior Year'!BF71</f>
        <v>587474</v>
      </c>
      <c r="C551" s="240">
        <f>BF71</f>
        <v>355999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28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28" ht="12.6" customHeight="1" x14ac:dyDescent="0.25">
      <c r="A553" s="180" t="s">
        <v>567</v>
      </c>
      <c r="B553" s="240">
        <f>'Prior Year'!BH71</f>
        <v>1936094</v>
      </c>
      <c r="C553" s="240">
        <f>BH71</f>
        <v>1354789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28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28" ht="12.6" customHeight="1" x14ac:dyDescent="0.25">
      <c r="A555" s="180" t="s">
        <v>569</v>
      </c>
      <c r="B555" s="240">
        <f>'Prior Year'!BJ71</f>
        <v>128485</v>
      </c>
      <c r="C555" s="240">
        <f>BJ71</f>
        <v>123841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28" ht="12.6" customHeight="1" x14ac:dyDescent="0.25">
      <c r="A556" s="180" t="s">
        <v>570</v>
      </c>
      <c r="B556" s="240">
        <f>'Prior Year'!BK71</f>
        <v>141062</v>
      </c>
      <c r="C556" s="240">
        <f>BK71</f>
        <v>103521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28" ht="12.6" customHeight="1" x14ac:dyDescent="0.25">
      <c r="A557" s="180" t="s">
        <v>571</v>
      </c>
      <c r="B557" s="240">
        <f>'Prior Year'!BL71</f>
        <v>126990</v>
      </c>
      <c r="C557" s="240">
        <f>BL71</f>
        <v>625626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28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28" ht="12.6" customHeight="1" x14ac:dyDescent="0.25">
      <c r="A559" s="180" t="s">
        <v>573</v>
      </c>
      <c r="B559" s="240">
        <f>'Prior Year'!BN71</f>
        <v>1821326</v>
      </c>
      <c r="C559" s="240">
        <f>BN71</f>
        <v>2843861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28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53494</v>
      </c>
      <c r="C567" s="240">
        <f>BV71</f>
        <v>104198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550246</v>
      </c>
      <c r="C570" s="240">
        <f>BY71</f>
        <v>810777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41897</v>
      </c>
      <c r="E612" s="180">
        <f>SUM(C624:D647)+SUM(C668:D713)</f>
        <v>18149436.230446093</v>
      </c>
      <c r="F612" s="180">
        <f>CE64-(AX64+BD64+BE64+BG64+BJ64+BN64+BP64+BQ64+CB64+CC64+CD64)</f>
        <v>850579</v>
      </c>
      <c r="G612" s="180">
        <f>CE77-(AX77+AY77+BD77+BE77+BG77+BJ77+BN77+BP77+BQ77+CB77+CC77+CD77)</f>
        <v>72755</v>
      </c>
      <c r="H612" s="197">
        <f>CE60-(AX60+AY60+AZ60+BD60+BE60+BG60+BJ60+BN60+BO60+BP60+BQ60+BR60+CB60+CC60+CD60)</f>
        <v>159.37</v>
      </c>
      <c r="I612" s="180">
        <f>CE78-(AX78+AY78+AZ78+BD78+BE78+BF78+BG78+BJ78+BN78+BO78+BP78+BQ78+BR78+CB78+CC78+CD78)</f>
        <v>9950</v>
      </c>
      <c r="J612" s="180">
        <f>CE79-(AX79+AY79+AZ79+BA79+BD79+BE79+BF79+BG79+BJ79+BN79+BO79+BP79+BQ79+BR79+CB79+CC79+CD79)</f>
        <v>11463</v>
      </c>
      <c r="K612" s="180">
        <f>CE75-(AW75+AX75+AY75+AZ75+BA75+BB75+BC75+BD75+BE75+BF75+BG75+BH75+BI75+BJ75+BK75+BL75+BM75+BN75+BO75+BP75+BQ75+BR75+BS75+BT75+BU75+BV75+BW75+BX75+CB75+CC75+CD75)</f>
        <v>47180395</v>
      </c>
      <c r="L612" s="197">
        <f>CE80-(AW80+AX80+AY80+AZ80+BA80+BB80+BC80+BD80+BE80+BF80+BG80+BH80+BI80+BJ80+BK80+BL80+BM80+BN80+BO80+BP80+BQ80+BR80+BS80+BT80+BU80+BV80+BW80+BX80+BY80+BZ80+CA80+CB80+CC80+CD80)</f>
        <v>29.62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436149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0</v>
      </c>
      <c r="D615" s="266">
        <f>SUM(C614:C615)</f>
        <v>436149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123841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2843861</v>
      </c>
      <c r="D619" s="180">
        <f>(D615/D612)*BN76</f>
        <v>244510.76955390599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3212212.7695539058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22326</v>
      </c>
      <c r="D624" s="180">
        <f>(D615/D612)*BD76</f>
        <v>3653.9203045564122</v>
      </c>
      <c r="E624" s="180">
        <f>(E623/E612)*SUM(C624:D624)</f>
        <v>4598.1060069675641</v>
      </c>
      <c r="F624" s="180">
        <f>SUM(C624:E624)</f>
        <v>30578.02631152398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355999</v>
      </c>
      <c r="D629" s="180">
        <f>(D615/D612)*BF76</f>
        <v>10066.498388906126</v>
      </c>
      <c r="E629" s="180">
        <f>(E623/E612)*SUM(C629:D629)</f>
        <v>64788.80409769385</v>
      </c>
      <c r="F629" s="180">
        <f>(F624/F612)*BF64</f>
        <v>818.53782081040026</v>
      </c>
      <c r="G629" s="180">
        <f>(G625/G612)*BF77</f>
        <v>0</v>
      </c>
      <c r="H629" s="180">
        <f>(H628/H612)*BF60</f>
        <v>0</v>
      </c>
      <c r="I629" s="180">
        <f>SUM(C629:H629)</f>
        <v>431672.8403074104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1151047</v>
      </c>
      <c r="D632" s="180">
        <f>(D615/D612)*BB76</f>
        <v>10628.639974222498</v>
      </c>
      <c r="E632" s="180">
        <f>(E623/E612)*SUM(C632:D632)</f>
        <v>205601.39044678118</v>
      </c>
      <c r="F632" s="180">
        <f>(F624/F612)*BB64</f>
        <v>185.67999668346073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103521</v>
      </c>
      <c r="D635" s="180">
        <f>(D615/D612)*BK76</f>
        <v>0</v>
      </c>
      <c r="E635" s="180">
        <f>(E623/E612)*SUM(C635:D635)</f>
        <v>18321.862668062426</v>
      </c>
      <c r="F635" s="180">
        <f>(F624/F612)*BK64</f>
        <v>5.1767511176027776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1354789</v>
      </c>
      <c r="D636" s="180">
        <f>(D615/D612)*BH76</f>
        <v>9369.0264219395176</v>
      </c>
      <c r="E636" s="180">
        <f>(E623/E612)*SUM(C636:D636)</f>
        <v>241438.12383610909</v>
      </c>
      <c r="F636" s="180">
        <f>(F624/F612)*BH64</f>
        <v>3.7387646960464505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625626</v>
      </c>
      <c r="D637" s="180">
        <f>(D615/D612)*BL76</f>
        <v>0</v>
      </c>
      <c r="E637" s="180">
        <f>(E623/E612)*SUM(C637:D637)</f>
        <v>110727.61713632233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104198</v>
      </c>
      <c r="D642" s="180">
        <f>(D615/D612)*BV76</f>
        <v>4288.9320953767574</v>
      </c>
      <c r="E642" s="180">
        <f>(E623/E612)*SUM(C642:D642)</f>
        <v>19200.767681252179</v>
      </c>
      <c r="F642" s="180">
        <f>(F624/F612)*BV64</f>
        <v>10.820847822211361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3958962.7766203852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810777</v>
      </c>
      <c r="D645" s="180">
        <f>(D615/D612)*BY76</f>
        <v>37632.256128123729</v>
      </c>
      <c r="E645" s="180">
        <f>(E623/E612)*SUM(C645:D645)</f>
        <v>150157.33886933554</v>
      </c>
      <c r="F645" s="180">
        <f>(F624/F612)*BY64</f>
        <v>33.68483192495696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998600.27982938429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7932134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12529781</v>
      </c>
      <c r="D673" s="180">
        <f>(D615/D612)*H76</f>
        <v>111918.2256247464</v>
      </c>
      <c r="E673" s="180">
        <f>(E623/E612)*SUM(C673:D673)</f>
        <v>2237415.3756517782</v>
      </c>
      <c r="F673" s="180">
        <f>(F624/F612)*H64</f>
        <v>28580.267725716312</v>
      </c>
      <c r="G673" s="180">
        <f>(G625/G612)*H77</f>
        <v>0</v>
      </c>
      <c r="H673" s="180">
        <f>(H628/H612)*H60</f>
        <v>0</v>
      </c>
      <c r="I673" s="180">
        <f>(I629/I612)*H78</f>
        <v>431672.8403074104</v>
      </c>
      <c r="J673" s="180">
        <f>(J630/J612)*H79</f>
        <v>0</v>
      </c>
      <c r="K673" s="180">
        <f>(K644/K612)*H75</f>
        <v>3958962.7766203852</v>
      </c>
      <c r="L673" s="180">
        <f>(L647/L612)*H80</f>
        <v>998600.27982938429</v>
      </c>
      <c r="M673" s="180">
        <f t="shared" si="20"/>
        <v>7767150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899734</v>
      </c>
      <c r="D693" s="180">
        <f>(D615/D612)*AB76</f>
        <v>4080.7315082225455</v>
      </c>
      <c r="E693" s="180">
        <f>(E623/E612)*SUM(C693:D693)</f>
        <v>159963.38315960401</v>
      </c>
      <c r="F693" s="180">
        <f>(F624/F612)*AB64</f>
        <v>940.11957275298766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164984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21361649</v>
      </c>
      <c r="D715" s="180">
        <f>SUM(D616:D647)+SUM(D668:D713)</f>
        <v>436149</v>
      </c>
      <c r="E715" s="180">
        <f>SUM(E624:E647)+SUM(E668:E713)</f>
        <v>3212212.7695539063</v>
      </c>
      <c r="F715" s="180">
        <f>SUM(F625:F648)+SUM(F668:F713)</f>
        <v>30578.02631152398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431672.8403074104</v>
      </c>
      <c r="J715" s="180">
        <f>SUM(J631:J647)+SUM(J668:J713)</f>
        <v>0</v>
      </c>
      <c r="K715" s="180">
        <f>SUM(K668:K713)</f>
        <v>3958962.7766203852</v>
      </c>
      <c r="L715" s="180">
        <f>SUM(L668:L713)</f>
        <v>998600.27982938429</v>
      </c>
      <c r="M715" s="180">
        <f>SUM(M668:M713)</f>
        <v>7932134</v>
      </c>
      <c r="N715" s="198" t="s">
        <v>742</v>
      </c>
    </row>
    <row r="716" spans="1:15" ht="12.6" customHeight="1" x14ac:dyDescent="0.25">
      <c r="C716" s="180">
        <f>CE71</f>
        <v>21361649</v>
      </c>
      <c r="D716" s="180">
        <f>D615</f>
        <v>436149</v>
      </c>
      <c r="E716" s="180">
        <f>E623</f>
        <v>3212212.7695539058</v>
      </c>
      <c r="F716" s="180">
        <f>F624</f>
        <v>30578.02631152398</v>
      </c>
      <c r="G716" s="180">
        <f>G625</f>
        <v>0</v>
      </c>
      <c r="H716" s="180">
        <f>H628</f>
        <v>0</v>
      </c>
      <c r="I716" s="180">
        <f>I629</f>
        <v>431672.8403074104</v>
      </c>
      <c r="J716" s="180">
        <f>J630</f>
        <v>0</v>
      </c>
      <c r="K716" s="180">
        <f>K644</f>
        <v>3958962.7766203852</v>
      </c>
      <c r="L716" s="180">
        <f>L647</f>
        <v>998600.27982938429</v>
      </c>
      <c r="M716" s="180">
        <f>C648</f>
        <v>7932134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8" transitionEvaluation="1" transitionEntry="1" codeName="Sheet10">
    <pageSetUpPr autoPageBreaks="0" fitToPage="1"/>
  </sheetPr>
  <dimension ref="A1:CF817"/>
  <sheetViews>
    <sheetView showGridLines="0" topLeftCell="A58" zoomScale="75" workbookViewId="0">
      <selection activeCell="H73" sqref="H7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>
        <v>990977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37075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118980</v>
      </c>
      <c r="BC47" s="184"/>
      <c r="BD47" s="184">
        <v>4611</v>
      </c>
      <c r="BE47" s="184">
        <v>25401</v>
      </c>
      <c r="BF47" s="184"/>
      <c r="BG47" s="184"/>
      <c r="BH47" s="184">
        <v>151665</v>
      </c>
      <c r="BI47" s="184"/>
      <c r="BJ47" s="184">
        <v>16977</v>
      </c>
      <c r="BK47" s="184">
        <v>22272</v>
      </c>
      <c r="BL47" s="184">
        <v>17124</v>
      </c>
      <c r="BM47" s="184"/>
      <c r="BN47" s="184">
        <v>160603</v>
      </c>
      <c r="BO47" s="184"/>
      <c r="BP47" s="184"/>
      <c r="BQ47" s="184"/>
      <c r="BR47" s="184"/>
      <c r="BS47" s="184"/>
      <c r="BT47" s="184"/>
      <c r="BU47" s="184"/>
      <c r="BV47" s="184">
        <v>10078</v>
      </c>
      <c r="BW47" s="184"/>
      <c r="BX47" s="184"/>
      <c r="BY47" s="184">
        <v>90209</v>
      </c>
      <c r="BZ47" s="184"/>
      <c r="CA47" s="184"/>
      <c r="CB47" s="184"/>
      <c r="CC47" s="184"/>
      <c r="CD47" s="195"/>
      <c r="CE47" s="195">
        <f>SUM(C47:CC47)</f>
        <v>1645972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>
        <v>505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12380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25</v>
      </c>
      <c r="BC51" s="184"/>
      <c r="BD51" s="184">
        <v>10</v>
      </c>
      <c r="BE51" s="184">
        <v>7740</v>
      </c>
      <c r="BF51" s="184"/>
      <c r="BG51" s="184"/>
      <c r="BH51" s="184">
        <v>172236</v>
      </c>
      <c r="BI51" s="184"/>
      <c r="BJ51" s="184">
        <v>5875</v>
      </c>
      <c r="BK51" s="184">
        <v>1190</v>
      </c>
      <c r="BL51" s="184"/>
      <c r="BM51" s="184"/>
      <c r="BN51" s="184">
        <v>259642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128</v>
      </c>
      <c r="BZ51" s="184"/>
      <c r="CA51" s="184"/>
      <c r="CB51" s="184"/>
      <c r="CC51" s="184"/>
      <c r="CD51" s="195"/>
      <c r="CE51" s="195">
        <f>SUM(C51:CD51)</f>
        <v>459731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15528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75.930000000000007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2.38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8.66</v>
      </c>
      <c r="BC60" s="221"/>
      <c r="BD60" s="221">
        <v>0.39</v>
      </c>
      <c r="BE60" s="221">
        <v>2.0699999999999998</v>
      </c>
      <c r="BF60" s="221"/>
      <c r="BG60" s="221"/>
      <c r="BH60" s="221">
        <v>9.92</v>
      </c>
      <c r="BI60" s="221"/>
      <c r="BJ60" s="221">
        <v>1.1599999999999999</v>
      </c>
      <c r="BK60" s="221">
        <v>1.7</v>
      </c>
      <c r="BL60" s="221">
        <v>1.1100000000000001</v>
      </c>
      <c r="BM60" s="221"/>
      <c r="BN60" s="221">
        <v>6.58</v>
      </c>
      <c r="BO60" s="221"/>
      <c r="BP60" s="221"/>
      <c r="BQ60" s="221"/>
      <c r="BR60" s="221"/>
      <c r="BS60" s="221"/>
      <c r="BT60" s="221"/>
      <c r="BU60" s="221"/>
      <c r="BV60" s="221">
        <v>0.46</v>
      </c>
      <c r="BW60" s="221"/>
      <c r="BX60" s="221"/>
      <c r="BY60" s="221">
        <v>6.3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116.65999999999998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5526409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245716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554889</v>
      </c>
      <c r="BC61" s="185"/>
      <c r="BD61" s="185">
        <v>16882</v>
      </c>
      <c r="BE61" s="185">
        <v>133007</v>
      </c>
      <c r="BF61" s="185"/>
      <c r="BG61" s="185"/>
      <c r="BH61" s="185">
        <v>825515</v>
      </c>
      <c r="BI61" s="185"/>
      <c r="BJ61" s="185">
        <v>81219</v>
      </c>
      <c r="BK61" s="185">
        <v>108646</v>
      </c>
      <c r="BL61" s="185">
        <v>81839</v>
      </c>
      <c r="BM61" s="185"/>
      <c r="BN61" s="185">
        <v>826951</v>
      </c>
      <c r="BO61" s="185"/>
      <c r="BP61" s="185"/>
      <c r="BQ61" s="185"/>
      <c r="BR61" s="185"/>
      <c r="BS61" s="185"/>
      <c r="BT61" s="185"/>
      <c r="BU61" s="185"/>
      <c r="BV61" s="185">
        <v>33051</v>
      </c>
      <c r="BW61" s="185"/>
      <c r="BX61" s="185"/>
      <c r="BY61" s="185">
        <v>453159</v>
      </c>
      <c r="BZ61" s="185"/>
      <c r="CA61" s="185"/>
      <c r="CB61" s="185"/>
      <c r="CC61" s="185"/>
      <c r="CD61" s="249" t="s">
        <v>221</v>
      </c>
      <c r="CE61" s="195">
        <f t="shared" si="0"/>
        <v>8887283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990977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37075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118980</v>
      </c>
      <c r="BC62" s="195">
        <f t="shared" si="1"/>
        <v>0</v>
      </c>
      <c r="BD62" s="195">
        <f t="shared" si="1"/>
        <v>4611</v>
      </c>
      <c r="BE62" s="195">
        <f t="shared" si="1"/>
        <v>25401</v>
      </c>
      <c r="BF62" s="195">
        <f t="shared" si="1"/>
        <v>0</v>
      </c>
      <c r="BG62" s="195">
        <f t="shared" si="1"/>
        <v>0</v>
      </c>
      <c r="BH62" s="195">
        <f t="shared" si="1"/>
        <v>151665</v>
      </c>
      <c r="BI62" s="195">
        <f t="shared" si="1"/>
        <v>0</v>
      </c>
      <c r="BJ62" s="195">
        <f t="shared" si="1"/>
        <v>16977</v>
      </c>
      <c r="BK62" s="195">
        <f t="shared" si="1"/>
        <v>22272</v>
      </c>
      <c r="BL62" s="195">
        <f t="shared" si="1"/>
        <v>17124</v>
      </c>
      <c r="BM62" s="195">
        <f t="shared" si="1"/>
        <v>0</v>
      </c>
      <c r="BN62" s="195">
        <f t="shared" si="1"/>
        <v>160603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10078</v>
      </c>
      <c r="BW62" s="195">
        <f t="shared" si="2"/>
        <v>0</v>
      </c>
      <c r="BX62" s="195">
        <f t="shared" si="2"/>
        <v>0</v>
      </c>
      <c r="BY62" s="195">
        <f t="shared" si="2"/>
        <v>90209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1645972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131646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70156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266</v>
      </c>
      <c r="BC63" s="185"/>
      <c r="BD63" s="185">
        <v>5</v>
      </c>
      <c r="BE63" s="185">
        <v>7577</v>
      </c>
      <c r="BF63" s="185"/>
      <c r="BG63" s="185"/>
      <c r="BH63" s="185">
        <v>117596</v>
      </c>
      <c r="BI63" s="185"/>
      <c r="BJ63" s="185">
        <v>15140</v>
      </c>
      <c r="BK63" s="185">
        <v>56</v>
      </c>
      <c r="BL63" s="185">
        <v>19434</v>
      </c>
      <c r="BM63" s="185"/>
      <c r="BN63" s="185">
        <v>112699</v>
      </c>
      <c r="BO63" s="185"/>
      <c r="BP63" s="185"/>
      <c r="BQ63" s="185"/>
      <c r="BR63" s="185"/>
      <c r="BS63" s="185"/>
      <c r="BT63" s="185"/>
      <c r="BU63" s="185"/>
      <c r="BV63" s="185">
        <v>7</v>
      </c>
      <c r="BW63" s="185"/>
      <c r="BX63" s="185"/>
      <c r="BY63" s="185">
        <v>251</v>
      </c>
      <c r="BZ63" s="185"/>
      <c r="CA63" s="185"/>
      <c r="CB63" s="185"/>
      <c r="CC63" s="185"/>
      <c r="CD63" s="249" t="s">
        <v>221</v>
      </c>
      <c r="CE63" s="195">
        <f t="shared" si="0"/>
        <v>474833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551897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18625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3467</v>
      </c>
      <c r="BC64" s="185"/>
      <c r="BD64" s="185">
        <v>578</v>
      </c>
      <c r="BE64" s="185">
        <v>3884</v>
      </c>
      <c r="BF64" s="185">
        <v>65102</v>
      </c>
      <c r="BG64" s="185"/>
      <c r="BH64" s="185">
        <v>316</v>
      </c>
      <c r="BI64" s="185"/>
      <c r="BJ64" s="185">
        <v>294</v>
      </c>
      <c r="BK64" s="185">
        <v>299</v>
      </c>
      <c r="BL64" s="185">
        <v>216</v>
      </c>
      <c r="BM64" s="185"/>
      <c r="BN64" s="185">
        <v>14402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>
        <v>671</v>
      </c>
      <c r="BZ64" s="185"/>
      <c r="CA64" s="185"/>
      <c r="CB64" s="185"/>
      <c r="CC64" s="185"/>
      <c r="CD64" s="249" t="s">
        <v>221</v>
      </c>
      <c r="CE64" s="195">
        <f t="shared" si="0"/>
        <v>659751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>
        <v>4451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1446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4474</v>
      </c>
      <c r="BC65" s="185"/>
      <c r="BD65" s="185">
        <v>186</v>
      </c>
      <c r="BE65" s="185">
        <v>16837</v>
      </c>
      <c r="BF65" s="185"/>
      <c r="BG65" s="185"/>
      <c r="BH65" s="185">
        <v>60093</v>
      </c>
      <c r="BI65" s="185"/>
      <c r="BJ65" s="185"/>
      <c r="BK65" s="185">
        <v>210</v>
      </c>
      <c r="BL65" s="185">
        <v>587</v>
      </c>
      <c r="BM65" s="185"/>
      <c r="BN65" s="185">
        <v>74439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2442</v>
      </c>
      <c r="BZ65" s="185"/>
      <c r="CA65" s="185"/>
      <c r="CB65" s="185"/>
      <c r="CC65" s="185"/>
      <c r="CD65" s="249" t="s">
        <v>221</v>
      </c>
      <c r="CE65" s="195">
        <f t="shared" si="0"/>
        <v>165165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28315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10</v>
      </c>
      <c r="BC66" s="185"/>
      <c r="BD66" s="185"/>
      <c r="BE66" s="185">
        <v>337</v>
      </c>
      <c r="BF66" s="185">
        <v>164656</v>
      </c>
      <c r="BG66" s="185"/>
      <c r="BH66" s="185">
        <v>3342</v>
      </c>
      <c r="BI66" s="185"/>
      <c r="BJ66" s="185"/>
      <c r="BK66" s="185"/>
      <c r="BL66" s="185"/>
      <c r="BM66" s="185"/>
      <c r="BN66" s="185">
        <v>2413</v>
      </c>
      <c r="BO66" s="185"/>
      <c r="BP66" s="185"/>
      <c r="BQ66" s="185"/>
      <c r="BR66" s="185"/>
      <c r="BS66" s="185"/>
      <c r="BT66" s="185"/>
      <c r="BU66" s="185"/>
      <c r="BV66" s="185">
        <v>10151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209224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505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12380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25</v>
      </c>
      <c r="BC67" s="195">
        <f t="shared" si="3"/>
        <v>0</v>
      </c>
      <c r="BD67" s="195">
        <f t="shared" si="3"/>
        <v>10</v>
      </c>
      <c r="BE67" s="195">
        <f t="shared" si="3"/>
        <v>7740</v>
      </c>
      <c r="BF67" s="195">
        <f t="shared" si="3"/>
        <v>0</v>
      </c>
      <c r="BG67" s="195">
        <f t="shared" si="3"/>
        <v>0</v>
      </c>
      <c r="BH67" s="195">
        <f t="shared" si="3"/>
        <v>172236</v>
      </c>
      <c r="BI67" s="195">
        <f t="shared" si="3"/>
        <v>0</v>
      </c>
      <c r="BJ67" s="195">
        <f t="shared" si="3"/>
        <v>5875</v>
      </c>
      <c r="BK67" s="195">
        <f t="shared" si="3"/>
        <v>1190</v>
      </c>
      <c r="BL67" s="195">
        <f t="shared" si="3"/>
        <v>0</v>
      </c>
      <c r="BM67" s="195">
        <f t="shared" si="3"/>
        <v>0</v>
      </c>
      <c r="BN67" s="195">
        <f t="shared" si="3"/>
        <v>259642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128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459731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25</v>
      </c>
      <c r="BF68" s="185"/>
      <c r="BG68" s="185"/>
      <c r="BH68" s="185"/>
      <c r="BI68" s="185"/>
      <c r="BJ68" s="185"/>
      <c r="BK68" s="185"/>
      <c r="BL68" s="185"/>
      <c r="BM68" s="185"/>
      <c r="BN68" s="185">
        <v>365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390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141777</v>
      </c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>
        <v>129617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>
        <v>9084</v>
      </c>
      <c r="BC69" s="185"/>
      <c r="BD69" s="185">
        <v>807</v>
      </c>
      <c r="BE69" s="185">
        <v>36589</v>
      </c>
      <c r="BF69" s="185">
        <v>357716</v>
      </c>
      <c r="BG69" s="185"/>
      <c r="BH69" s="185">
        <v>605331</v>
      </c>
      <c r="BI69" s="185"/>
      <c r="BJ69" s="185">
        <v>8980</v>
      </c>
      <c r="BK69" s="185">
        <v>8389</v>
      </c>
      <c r="BL69" s="185">
        <v>7790</v>
      </c>
      <c r="BM69" s="185"/>
      <c r="BN69" s="185">
        <v>369812</v>
      </c>
      <c r="BO69" s="185"/>
      <c r="BP69" s="185"/>
      <c r="BQ69" s="185"/>
      <c r="BR69" s="185"/>
      <c r="BS69" s="185"/>
      <c r="BT69" s="185"/>
      <c r="BU69" s="185"/>
      <c r="BV69" s="185">
        <v>207</v>
      </c>
      <c r="BW69" s="185"/>
      <c r="BX69" s="185"/>
      <c r="BY69" s="185">
        <v>3386</v>
      </c>
      <c r="BZ69" s="185"/>
      <c r="CA69" s="185"/>
      <c r="CB69" s="185"/>
      <c r="CC69" s="185"/>
      <c r="CD69" s="188"/>
      <c r="CE69" s="195">
        <f t="shared" si="0"/>
        <v>1679485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7375977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515015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691195</v>
      </c>
      <c r="BC71" s="195">
        <f t="shared" si="6"/>
        <v>0</v>
      </c>
      <c r="BD71" s="195">
        <f t="shared" si="6"/>
        <v>23079</v>
      </c>
      <c r="BE71" s="195">
        <f t="shared" si="6"/>
        <v>231397</v>
      </c>
      <c r="BF71" s="195">
        <f t="shared" si="6"/>
        <v>587474</v>
      </c>
      <c r="BG71" s="195">
        <f t="shared" si="6"/>
        <v>0</v>
      </c>
      <c r="BH71" s="195">
        <f t="shared" si="6"/>
        <v>1936094</v>
      </c>
      <c r="BI71" s="195">
        <f t="shared" si="6"/>
        <v>0</v>
      </c>
      <c r="BJ71" s="195">
        <f t="shared" si="6"/>
        <v>128485</v>
      </c>
      <c r="BK71" s="195">
        <f t="shared" si="6"/>
        <v>141062</v>
      </c>
      <c r="BL71" s="195">
        <f t="shared" si="6"/>
        <v>126990</v>
      </c>
      <c r="BM71" s="195">
        <f t="shared" si="6"/>
        <v>0</v>
      </c>
      <c r="BN71" s="195">
        <f t="shared" si="6"/>
        <v>1821326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53494</v>
      </c>
      <c r="BW71" s="195">
        <f t="shared" si="7"/>
        <v>0</v>
      </c>
      <c r="BX71" s="195">
        <f t="shared" si="7"/>
        <v>0</v>
      </c>
      <c r="BY71" s="195">
        <f t="shared" si="7"/>
        <v>550246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14181834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23367954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23367954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>
        <v>-58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-58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23367896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23367896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46581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46581</v>
      </c>
      <c r="CF77" s="195">
        <f>AY59-CE77</f>
        <v>-46581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13679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13679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69766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69766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29.83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29.83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6" t="s">
        <v>1281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148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678</v>
      </c>
      <c r="D111" s="174">
        <v>15528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181</v>
      </c>
      <c r="C138" s="189">
        <v>334</v>
      </c>
      <c r="D138" s="174">
        <v>163</v>
      </c>
      <c r="E138" s="175">
        <f>SUM(B138:D138)</f>
        <v>678</v>
      </c>
    </row>
    <row r="139" spans="1:6" ht="12.6" customHeight="1" x14ac:dyDescent="0.25">
      <c r="A139" s="173" t="s">
        <v>215</v>
      </c>
      <c r="B139" s="174">
        <v>5708</v>
      </c>
      <c r="C139" s="189">
        <v>6533</v>
      </c>
      <c r="D139" s="174">
        <v>3287</v>
      </c>
      <c r="E139" s="175">
        <f>SUM(B139:D139)</f>
        <v>15528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4768357</v>
      </c>
      <c r="C141" s="189">
        <v>15604045</v>
      </c>
      <c r="D141" s="174">
        <v>2948378</v>
      </c>
      <c r="E141" s="175">
        <f>SUM(B141:D141)</f>
        <v>23320780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641639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24575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82049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639597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156790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57458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43864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1645972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76247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20411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96658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44682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63843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108525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139067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139067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13804850</v>
      </c>
      <c r="C195" s="189">
        <v>0</v>
      </c>
      <c r="D195" s="174"/>
      <c r="E195" s="175">
        <f t="shared" ref="E195:E203" si="10">SUM(B195:C195)-D195</f>
        <v>13804850</v>
      </c>
    </row>
    <row r="196" spans="1:8" ht="12.6" customHeight="1" x14ac:dyDescent="0.25">
      <c r="A196" s="173" t="s">
        <v>333</v>
      </c>
      <c r="B196" s="174">
        <v>546208</v>
      </c>
      <c r="C196" s="189">
        <v>138098</v>
      </c>
      <c r="D196" s="174"/>
      <c r="E196" s="175">
        <f t="shared" si="10"/>
        <v>684306</v>
      </c>
    </row>
    <row r="197" spans="1:8" ht="12.6" customHeight="1" x14ac:dyDescent="0.25">
      <c r="A197" s="173" t="s">
        <v>334</v>
      </c>
      <c r="B197" s="174">
        <v>30695609.869999997</v>
      </c>
      <c r="C197" s="189">
        <v>1007538</v>
      </c>
      <c r="D197" s="174"/>
      <c r="E197" s="175">
        <f t="shared" si="10"/>
        <v>31703147.869999997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8397277.1900000013</v>
      </c>
      <c r="C199" s="189"/>
      <c r="D199" s="174">
        <v>452482</v>
      </c>
      <c r="E199" s="175">
        <f t="shared" si="10"/>
        <v>7944795.1900000013</v>
      </c>
    </row>
    <row r="200" spans="1:8" ht="12.6" customHeight="1" x14ac:dyDescent="0.25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13869722.629999999</v>
      </c>
      <c r="C202" s="189"/>
      <c r="D202" s="174">
        <v>17129</v>
      </c>
      <c r="E202" s="175">
        <f t="shared" si="10"/>
        <v>13852593.629999999</v>
      </c>
    </row>
    <row r="203" spans="1:8" ht="12.6" customHeight="1" x14ac:dyDescent="0.25">
      <c r="A203" s="173" t="s">
        <v>340</v>
      </c>
      <c r="B203" s="174">
        <v>278174.05999999959</v>
      </c>
      <c r="C203" s="189">
        <v>481893</v>
      </c>
      <c r="D203" s="174"/>
      <c r="E203" s="175">
        <f t="shared" si="10"/>
        <v>760067.05999999959</v>
      </c>
    </row>
    <row r="204" spans="1:8" ht="12.6" customHeight="1" x14ac:dyDescent="0.25">
      <c r="A204" s="173" t="s">
        <v>203</v>
      </c>
      <c r="B204" s="175">
        <f>SUM(B195:B203)</f>
        <v>67591841.75</v>
      </c>
      <c r="C204" s="191">
        <f>SUM(C195:C203)</f>
        <v>1627529</v>
      </c>
      <c r="D204" s="175">
        <f>SUM(D195:D203)</f>
        <v>469611</v>
      </c>
      <c r="E204" s="175">
        <f>SUM(E195:E203)</f>
        <v>68749759.75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669913</v>
      </c>
      <c r="C209" s="189">
        <v>95629</v>
      </c>
      <c r="D209" s="174"/>
      <c r="E209" s="175">
        <f t="shared" ref="E209:E216" si="11">SUM(B209:C209)-D209</f>
        <v>765542</v>
      </c>
      <c r="H209" s="259"/>
    </row>
    <row r="210" spans="1:8" ht="12.6" customHeight="1" x14ac:dyDescent="0.25">
      <c r="A210" s="173" t="s">
        <v>334</v>
      </c>
      <c r="B210" s="174">
        <v>3582873</v>
      </c>
      <c r="C210" s="189">
        <v>180138</v>
      </c>
      <c r="D210" s="174"/>
      <c r="E210" s="175">
        <f t="shared" si="11"/>
        <v>3763011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3530982</v>
      </c>
      <c r="C213" s="189">
        <v>183964</v>
      </c>
      <c r="D213" s="174"/>
      <c r="E213" s="175">
        <f t="shared" si="11"/>
        <v>3714946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1064165</v>
      </c>
      <c r="C215" s="189"/>
      <c r="D215" s="174"/>
      <c r="E215" s="175">
        <f t="shared" si="11"/>
        <v>1064165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8847933</v>
      </c>
      <c r="C217" s="191">
        <f>SUM(C208:C216)</f>
        <v>459731</v>
      </c>
      <c r="D217" s="175">
        <f>SUM(D208:D216)</f>
        <v>0</v>
      </c>
      <c r="E217" s="175">
        <f>SUM(E208:E216)</f>
        <v>9307664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1" t="s">
        <v>1255</v>
      </c>
      <c r="B221" s="208"/>
      <c r="C221" s="189"/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2411922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6568027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1389650-475824</f>
        <v>913826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9893775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598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475824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475824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10369599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2698207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13477799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9415037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125274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697934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7584177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684306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31703148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7944795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13852594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760067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68749760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15384993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53364767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6940140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6940140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67889084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2142688.61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3738845.37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71983.5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3709146.13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9662663.6099999994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63330.68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63330.68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32090297.780000001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1051316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33141613.780000001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3709146.13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29432467.650000002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28730622.129999999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67889084.069999993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67889084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23320780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23320780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/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10369600-475824</f>
        <v>9893776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475824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10369600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12951180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12951180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8887283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1645972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474833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633339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165165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142423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459731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96658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108525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139067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1190110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13943496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-992316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112973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-879343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-879343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NAVOS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678</v>
      </c>
      <c r="C414" s="194">
        <f>E138</f>
        <v>678</v>
      </c>
      <c r="D414" s="179"/>
    </row>
    <row r="415" spans="1:5" ht="12.6" customHeight="1" x14ac:dyDescent="0.25">
      <c r="A415" s="179" t="s">
        <v>464</v>
      </c>
      <c r="B415" s="179">
        <f>D111</f>
        <v>15528</v>
      </c>
      <c r="C415" s="179">
        <f>E139</f>
        <v>15528</v>
      </c>
      <c r="D415" s="194">
        <f>SUM(C59:H59)+N59</f>
        <v>15528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8887283</v>
      </c>
      <c r="C427" s="179">
        <f t="shared" ref="C427:C434" si="13">CE61</f>
        <v>8887283</v>
      </c>
      <c r="D427" s="179"/>
    </row>
    <row r="428" spans="1:7" ht="12.6" customHeight="1" x14ac:dyDescent="0.25">
      <c r="A428" s="179" t="s">
        <v>3</v>
      </c>
      <c r="B428" s="179">
        <f t="shared" si="12"/>
        <v>1645972</v>
      </c>
      <c r="C428" s="179">
        <f t="shared" si="13"/>
        <v>1645972</v>
      </c>
      <c r="D428" s="179">
        <f>D173</f>
        <v>1645972</v>
      </c>
    </row>
    <row r="429" spans="1:7" ht="12.6" customHeight="1" x14ac:dyDescent="0.25">
      <c r="A429" s="179" t="s">
        <v>236</v>
      </c>
      <c r="B429" s="179">
        <f t="shared" si="12"/>
        <v>474833</v>
      </c>
      <c r="C429" s="179">
        <f t="shared" si="13"/>
        <v>474833</v>
      </c>
      <c r="D429" s="179"/>
    </row>
    <row r="430" spans="1:7" ht="12.6" customHeight="1" x14ac:dyDescent="0.25">
      <c r="A430" s="179" t="s">
        <v>237</v>
      </c>
      <c r="B430" s="179">
        <f t="shared" si="12"/>
        <v>633339</v>
      </c>
      <c r="C430" s="179">
        <f t="shared" si="13"/>
        <v>659751</v>
      </c>
      <c r="D430" s="179"/>
    </row>
    <row r="431" spans="1:7" ht="12.6" customHeight="1" x14ac:dyDescent="0.25">
      <c r="A431" s="179" t="s">
        <v>444</v>
      </c>
      <c r="B431" s="179">
        <f t="shared" si="12"/>
        <v>165165</v>
      </c>
      <c r="C431" s="179">
        <f t="shared" si="13"/>
        <v>165165</v>
      </c>
      <c r="D431" s="179"/>
    </row>
    <row r="432" spans="1:7" ht="12.6" customHeight="1" x14ac:dyDescent="0.25">
      <c r="A432" s="179" t="s">
        <v>445</v>
      </c>
      <c r="B432" s="179">
        <f t="shared" si="12"/>
        <v>142423</v>
      </c>
      <c r="C432" s="179">
        <f t="shared" si="13"/>
        <v>209224</v>
      </c>
      <c r="D432" s="179"/>
    </row>
    <row r="433" spans="1:7" ht="12.6" customHeight="1" x14ac:dyDescent="0.25">
      <c r="A433" s="179" t="s">
        <v>6</v>
      </c>
      <c r="B433" s="179">
        <f t="shared" si="12"/>
        <v>459731</v>
      </c>
      <c r="C433" s="179">
        <f t="shared" si="13"/>
        <v>459731</v>
      </c>
      <c r="D433" s="179">
        <f>C217</f>
        <v>459731</v>
      </c>
    </row>
    <row r="434" spans="1:7" ht="12.6" customHeight="1" x14ac:dyDescent="0.25">
      <c r="A434" s="179" t="s">
        <v>474</v>
      </c>
      <c r="B434" s="179">
        <f t="shared" si="12"/>
        <v>390</v>
      </c>
      <c r="C434" s="179">
        <f t="shared" si="13"/>
        <v>390</v>
      </c>
      <c r="D434" s="179">
        <f>D177</f>
        <v>390</v>
      </c>
    </row>
    <row r="435" spans="1:7" ht="12.6" customHeight="1" x14ac:dyDescent="0.25">
      <c r="A435" s="179" t="s">
        <v>447</v>
      </c>
      <c r="B435" s="179">
        <f t="shared" si="12"/>
        <v>96658</v>
      </c>
      <c r="C435" s="179"/>
      <c r="D435" s="179">
        <f>D181</f>
        <v>96658</v>
      </c>
    </row>
    <row r="436" spans="1:7" ht="12.6" customHeight="1" x14ac:dyDescent="0.25">
      <c r="A436" s="179" t="s">
        <v>475</v>
      </c>
      <c r="B436" s="179">
        <f t="shared" si="12"/>
        <v>108525</v>
      </c>
      <c r="C436" s="179"/>
      <c r="D436" s="179">
        <f>D186</f>
        <v>108525</v>
      </c>
    </row>
    <row r="437" spans="1:7" ht="12.6" customHeight="1" x14ac:dyDescent="0.25">
      <c r="A437" s="194" t="s">
        <v>449</v>
      </c>
      <c r="B437" s="194">
        <f t="shared" si="12"/>
        <v>139067</v>
      </c>
      <c r="C437" s="194"/>
      <c r="D437" s="194">
        <f>D190</f>
        <v>139067</v>
      </c>
    </row>
    <row r="438" spans="1:7" ht="12.6" customHeight="1" x14ac:dyDescent="0.25">
      <c r="A438" s="194" t="s">
        <v>476</v>
      </c>
      <c r="B438" s="194">
        <f>C386+C387+C388</f>
        <v>344250</v>
      </c>
      <c r="C438" s="194">
        <f>CD69</f>
        <v>0</v>
      </c>
      <c r="D438" s="194">
        <f>D181+D186+D190</f>
        <v>344250</v>
      </c>
    </row>
    <row r="439" spans="1:7" ht="12.6" customHeight="1" x14ac:dyDescent="0.25">
      <c r="A439" s="179" t="s">
        <v>451</v>
      </c>
      <c r="B439" s="194">
        <f>C389</f>
        <v>1190110</v>
      </c>
      <c r="C439" s="194">
        <f>SUM(C69:CC69)</f>
        <v>1679485</v>
      </c>
      <c r="D439" s="179"/>
    </row>
    <row r="440" spans="1:7" ht="12.6" customHeight="1" x14ac:dyDescent="0.25">
      <c r="A440" s="179" t="s">
        <v>477</v>
      </c>
      <c r="B440" s="194">
        <f>B438+B439</f>
        <v>1534360</v>
      </c>
      <c r="C440" s="194">
        <f>CE69</f>
        <v>1679485</v>
      </c>
      <c r="D440" s="179"/>
    </row>
    <row r="441" spans="1:7" ht="12.6" customHeight="1" x14ac:dyDescent="0.25">
      <c r="A441" s="179" t="s">
        <v>478</v>
      </c>
      <c r="B441" s="179">
        <f>D390</f>
        <v>13943496</v>
      </c>
      <c r="C441" s="179">
        <f>SUM(C427:C437)+C440</f>
        <v>14181834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9893775</v>
      </c>
      <c r="C445" s="179">
        <f>C364</f>
        <v>9893776</v>
      </c>
      <c r="D445" s="179"/>
    </row>
    <row r="446" spans="1:7" ht="12.6" customHeight="1" x14ac:dyDescent="0.25">
      <c r="A446" s="179" t="s">
        <v>351</v>
      </c>
      <c r="B446" s="179">
        <f>D236</f>
        <v>475824</v>
      </c>
      <c r="C446" s="179">
        <f>C365</f>
        <v>475824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10369599</v>
      </c>
      <c r="C448" s="179">
        <f>D367</f>
        <v>10369600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598</v>
      </c>
    </row>
    <row r="454" spans="1:7" ht="12.6" customHeight="1" x14ac:dyDescent="0.25">
      <c r="A454" s="179" t="s">
        <v>168</v>
      </c>
      <c r="B454" s="179">
        <f>C233</f>
        <v>475824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23320780</v>
      </c>
      <c r="C463" s="194">
        <f>CE73</f>
        <v>23367954</v>
      </c>
      <c r="D463" s="194">
        <f>E141+E147+E153</f>
        <v>23320780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-58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23320780</v>
      </c>
      <c r="C465" s="194">
        <f>CE75</f>
        <v>23367896</v>
      </c>
      <c r="D465" s="194">
        <f>D463+D464</f>
        <v>23320780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" customHeight="1" x14ac:dyDescent="0.25">
      <c r="A469" s="179" t="s">
        <v>333</v>
      </c>
      <c r="B469" s="179">
        <f t="shared" si="14"/>
        <v>684306</v>
      </c>
      <c r="C469" s="179">
        <f>E196</f>
        <v>684306</v>
      </c>
      <c r="D469" s="179"/>
    </row>
    <row r="470" spans="1:7" ht="12.6" customHeight="1" x14ac:dyDescent="0.25">
      <c r="A470" s="179" t="s">
        <v>334</v>
      </c>
      <c r="B470" s="179">
        <f t="shared" si="14"/>
        <v>31703148</v>
      </c>
      <c r="C470" s="179">
        <f>E197</f>
        <v>31703147.869999997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7944795.1900000013</v>
      </c>
      <c r="D472" s="179"/>
    </row>
    <row r="473" spans="1:7" ht="12.6" customHeight="1" x14ac:dyDescent="0.25">
      <c r="A473" s="179" t="s">
        <v>495</v>
      </c>
      <c r="B473" s="179">
        <f t="shared" si="14"/>
        <v>7944795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13852594</v>
      </c>
      <c r="C474" s="179">
        <f>E202</f>
        <v>13852593.629999999</v>
      </c>
      <c r="D474" s="179"/>
    </row>
    <row r="475" spans="1:7" ht="12.6" customHeight="1" x14ac:dyDescent="0.25">
      <c r="A475" s="179" t="s">
        <v>340</v>
      </c>
      <c r="B475" s="179">
        <f t="shared" si="14"/>
        <v>760067</v>
      </c>
      <c r="C475" s="179">
        <f>E203</f>
        <v>760067.05999999959</v>
      </c>
      <c r="D475" s="179"/>
    </row>
    <row r="476" spans="1:7" ht="12.6" customHeight="1" x14ac:dyDescent="0.25">
      <c r="A476" s="179" t="s">
        <v>203</v>
      </c>
      <c r="B476" s="179">
        <f>D275</f>
        <v>68749760</v>
      </c>
      <c r="C476" s="179">
        <f>E204</f>
        <v>68749759.75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15384993</v>
      </c>
      <c r="C478" s="179">
        <f>E217</f>
        <v>9307664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67889084</v>
      </c>
    </row>
    <row r="482" spans="1:12" ht="12.6" customHeight="1" x14ac:dyDescent="0.25">
      <c r="A482" s="180" t="s">
        <v>499</v>
      </c>
      <c r="C482" s="180">
        <f>D339</f>
        <v>67889084.069999993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919</v>
      </c>
      <c r="B493" s="261" t="s">
        <v>1284</v>
      </c>
      <c r="C493" s="261" t="str">
        <f>RIGHT(C82,4)</f>
        <v>2018</v>
      </c>
      <c r="D493" s="261" t="s">
        <v>1284</v>
      </c>
      <c r="E493" s="261" t="str">
        <f>RIGHT(C82,4)</f>
        <v>2018</v>
      </c>
      <c r="F493" s="261" t="s">
        <v>1284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6641076</v>
      </c>
      <c r="C501" s="240">
        <f>H71</f>
        <v>7375977</v>
      </c>
      <c r="D501" s="240">
        <v>14327</v>
      </c>
      <c r="E501" s="180">
        <f>H59</f>
        <v>15528</v>
      </c>
      <c r="F501" s="263">
        <f t="shared" si="15"/>
        <v>463.53570182173519</v>
      </c>
      <c r="G501" s="263">
        <f t="shared" si="15"/>
        <v>475.01139876352397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0</v>
      </c>
      <c r="C514" s="240">
        <f>U71</f>
        <v>0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0</v>
      </c>
      <c r="C518" s="240">
        <f>Y71</f>
        <v>0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480527</v>
      </c>
      <c r="C521" s="240">
        <f>AB71</f>
        <v>515015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610822</v>
      </c>
      <c r="C547" s="240">
        <f>BB71</f>
        <v>691195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20564</v>
      </c>
      <c r="C549" s="240">
        <f>BD71</f>
        <v>23079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198013</v>
      </c>
      <c r="C550" s="240">
        <f>BE71</f>
        <v>231397</v>
      </c>
      <c r="D550" s="240">
        <v>43400</v>
      </c>
      <c r="E550" s="180">
        <f>BE59</f>
        <v>43400</v>
      </c>
      <c r="F550" s="263">
        <f t="shared" si="19"/>
        <v>4.5625115207373268</v>
      </c>
      <c r="G550" s="263">
        <f t="shared" si="19"/>
        <v>5.3317281105990784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347685</v>
      </c>
      <c r="C551" s="240">
        <f>BF71</f>
        <v>587474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1826442</v>
      </c>
      <c r="C553" s="240">
        <f>BH71</f>
        <v>1936094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115911</v>
      </c>
      <c r="C555" s="240">
        <f>BJ71</f>
        <v>128485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101187</v>
      </c>
      <c r="C556" s="240">
        <f>BK71</f>
        <v>141062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223485</v>
      </c>
      <c r="C557" s="240">
        <f>BL71</f>
        <v>126990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1708905</v>
      </c>
      <c r="C559" s="240">
        <f>BN71</f>
        <v>1821326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62047</v>
      </c>
      <c r="C567" s="240">
        <f>BV71</f>
        <v>53494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495613</v>
      </c>
      <c r="C570" s="240">
        <f>BY71</f>
        <v>550246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41897</v>
      </c>
      <c r="E612" s="180">
        <f>SUM(C624:D647)+SUM(C668:D713)</f>
        <v>12102298.849440293</v>
      </c>
      <c r="F612" s="180">
        <f>CE64-(AX64+BD64+BE64+BG64+BJ64+BN64+BP64+BQ64+CB64+CC64+CD64)</f>
        <v>640593</v>
      </c>
      <c r="G612" s="180">
        <f>CE77-(AX77+AY77+BD77+BE77+BG77+BJ77+BN77+BP77+BQ77+CB77+CC77+CD77)</f>
        <v>46581</v>
      </c>
      <c r="H612" s="197">
        <f>CE60-(AX60+AY60+AZ60+BD60+BE60+BG60+BJ60+BN60+BO60+BP60+BQ60+BR60+CB60+CC60+CD60)</f>
        <v>106.45999999999998</v>
      </c>
      <c r="I612" s="180">
        <f>CE78-(AX78+AY78+AZ78+BD78+BE78+BF78+BG78+BJ78+BN78+BO78+BP78+BQ78+BR78+CB78+CC78+CD78)</f>
        <v>13679</v>
      </c>
      <c r="J612" s="180">
        <f>CE79-(AX79+AY79+AZ79+BA79+BD79+BE79+BF79+BG79+BJ79+BN79+BO79+BP79+BQ79+BR79+CB79+CC79+CD79)</f>
        <v>69766</v>
      </c>
      <c r="K612" s="180">
        <f>CE75-(AW75+AX75+AY75+AZ75+BA75+BB75+BC75+BD75+BE75+BF75+BG75+BH75+BI75+BJ75+BK75+BL75+BM75+BN75+BO75+BP75+BQ75+BR75+BS75+BT75+BU75+BV75+BW75+BX75+CB75+CC75+CD75)</f>
        <v>23367896</v>
      </c>
      <c r="L612" s="197">
        <f>CE80-(AW80+AX80+AY80+AZ80+BA80+BB80+BC80+BD80+BE80+BF80+BG80+BH80+BI80+BJ80+BK80+BL80+BM80+BN80+BO80+BP80+BQ80+BR80+BS80+BT80+BU80+BV80+BW80+BX80+BY80+BZ80+CA80+CB80+CC80+CD80)</f>
        <v>29.83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231397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0</v>
      </c>
      <c r="D615" s="266">
        <f>SUM(C614:C615)</f>
        <v>231397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128485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1821326</v>
      </c>
      <c r="D619" s="180">
        <f>(D615/D612)*BN76</f>
        <v>129724.15055970593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2079535.1505597059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23079</v>
      </c>
      <c r="D624" s="180">
        <f>(D615/D612)*BD76</f>
        <v>1938.5719025228536</v>
      </c>
      <c r="E624" s="180">
        <f>(E623/E612)*SUM(C624:D624)</f>
        <v>4298.7634663605395</v>
      </c>
      <c r="F624" s="180">
        <f>SUM(C624:E624)</f>
        <v>29316.335368883392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587474</v>
      </c>
      <c r="D629" s="180">
        <f>(D615/D612)*BF76</f>
        <v>5340.7379764660955</v>
      </c>
      <c r="E629" s="180">
        <f>(E623/E612)*SUM(C629:D629)</f>
        <v>101863.2162970357</v>
      </c>
      <c r="F629" s="180">
        <f>(F624/F612)*BF64</f>
        <v>2979.3520459715401</v>
      </c>
      <c r="G629" s="180">
        <f>(G625/G612)*BF77</f>
        <v>0</v>
      </c>
      <c r="H629" s="180">
        <f>(H628/H612)*BF60</f>
        <v>0</v>
      </c>
      <c r="I629" s="180">
        <f>SUM(C629:H629)</f>
        <v>697657.30631947331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691195</v>
      </c>
      <c r="D632" s="180">
        <f>(D615/D612)*BB76</f>
        <v>5638.9798076234574</v>
      </c>
      <c r="E632" s="180">
        <f>(E623/E612)*SUM(C632:D632)</f>
        <v>119736.8180328304</v>
      </c>
      <c r="F632" s="180">
        <f>(F624/F612)*BB64</f>
        <v>158.66507239997739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141062</v>
      </c>
      <c r="D635" s="180">
        <f>(D615/D612)*BK76</f>
        <v>0</v>
      </c>
      <c r="E635" s="180">
        <f>(E623/E612)*SUM(C635:D635)</f>
        <v>24238.650115785214</v>
      </c>
      <c r="F635" s="180">
        <f>(F624/F612)*BK64</f>
        <v>13.683546768847201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1936094</v>
      </c>
      <c r="D636" s="180">
        <f>(D615/D612)*BH76</f>
        <v>4970.6971859560344</v>
      </c>
      <c r="E636" s="180">
        <f>(E623/E612)*SUM(C636:D636)</f>
        <v>333532.68808887555</v>
      </c>
      <c r="F636" s="180">
        <f>(F624/F612)*BH64</f>
        <v>14.461541066741523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126990</v>
      </c>
      <c r="D637" s="180">
        <f>(D615/D612)*BL76</f>
        <v>0</v>
      </c>
      <c r="E637" s="180">
        <f>(E623/E612)*SUM(C637:D637)</f>
        <v>21820.6616821225</v>
      </c>
      <c r="F637" s="180">
        <f>(F624/F612)*BL64</f>
        <v>9.8851040203043326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53494</v>
      </c>
      <c r="D642" s="180">
        <f>(D615/D612)*BV76</f>
        <v>2275.474711793207</v>
      </c>
      <c r="E642" s="180">
        <f>(E623/E612)*SUM(C642:D642)</f>
        <v>9582.8556569472075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3470828.520546189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550246</v>
      </c>
      <c r="D645" s="180">
        <f>(D615/D612)*BY76</f>
        <v>19965.633696923407</v>
      </c>
      <c r="E645" s="180">
        <f>(E623/E612)*SUM(C645:D645)</f>
        <v>97979.330231600339</v>
      </c>
      <c r="F645" s="180">
        <f>(F624/F612)*BY64</f>
        <v>30.707892581593551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668221.67182110529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6290842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7375977</v>
      </c>
      <c r="D673" s="180">
        <f>(D615/D612)*H76</f>
        <v>59377.739384681474</v>
      </c>
      <c r="E673" s="180">
        <f>(E623/E612)*SUM(C673:D673)</f>
        <v>1277615.2473004116</v>
      </c>
      <c r="F673" s="180">
        <f>(F624/F612)*H64</f>
        <v>25257.218766175461</v>
      </c>
      <c r="G673" s="180">
        <f>(G625/G612)*H77</f>
        <v>0</v>
      </c>
      <c r="H673" s="180">
        <f>(H628/H612)*H60</f>
        <v>0</v>
      </c>
      <c r="I673" s="180">
        <f>(I629/I612)*H78</f>
        <v>697657.30631947331</v>
      </c>
      <c r="J673" s="180">
        <f>(J630/J612)*H79</f>
        <v>0</v>
      </c>
      <c r="K673" s="180">
        <f>(K644/K612)*H75</f>
        <v>3470828.5205461895</v>
      </c>
      <c r="L673" s="180">
        <f>(L647/L612)*H80</f>
        <v>668221.67182110529</v>
      </c>
      <c r="M673" s="180">
        <f t="shared" si="20"/>
        <v>6198958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515015</v>
      </c>
      <c r="D693" s="180">
        <f>(D615/D612)*AB76</f>
        <v>2165.0147743275174</v>
      </c>
      <c r="E693" s="180">
        <f>(E623/E612)*SUM(C693:D693)</f>
        <v>88866.919687736969</v>
      </c>
      <c r="F693" s="180">
        <f>(F624/F612)*AB64</f>
        <v>852.36139989892683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91884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14181834</v>
      </c>
      <c r="D715" s="180">
        <f>SUM(D616:D647)+SUM(D668:D713)</f>
        <v>231397</v>
      </c>
      <c r="E715" s="180">
        <f>SUM(E624:E647)+SUM(E668:E713)</f>
        <v>2079535.1505597061</v>
      </c>
      <c r="F715" s="180">
        <f>SUM(F625:F648)+SUM(F668:F713)</f>
        <v>29316.335368883392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697657.30631947331</v>
      </c>
      <c r="J715" s="180">
        <f>SUM(J631:J647)+SUM(J668:J713)</f>
        <v>0</v>
      </c>
      <c r="K715" s="180">
        <f>SUM(K668:K713)</f>
        <v>3470828.5205461895</v>
      </c>
      <c r="L715" s="180">
        <f>SUM(L668:L713)</f>
        <v>668221.67182110529</v>
      </c>
      <c r="M715" s="180">
        <f>SUM(M668:M713)</f>
        <v>6290842</v>
      </c>
      <c r="N715" s="198" t="s">
        <v>742</v>
      </c>
    </row>
    <row r="716" spans="1:83" ht="12.6" customHeight="1" x14ac:dyDescent="0.25">
      <c r="C716" s="180">
        <f>CE71</f>
        <v>14181834</v>
      </c>
      <c r="D716" s="180">
        <f>D615</f>
        <v>231397</v>
      </c>
      <c r="E716" s="180">
        <f>E623</f>
        <v>2079535.1505597059</v>
      </c>
      <c r="F716" s="180">
        <f>F624</f>
        <v>29316.335368883392</v>
      </c>
      <c r="G716" s="180">
        <f>G625</f>
        <v>0</v>
      </c>
      <c r="H716" s="180">
        <f>H628</f>
        <v>0</v>
      </c>
      <c r="I716" s="180">
        <f>I629</f>
        <v>697657.30631947331</v>
      </c>
      <c r="J716" s="180">
        <f>J630</f>
        <v>0</v>
      </c>
      <c r="K716" s="180">
        <f>K644</f>
        <v>3470828.520546189</v>
      </c>
      <c r="L716" s="180">
        <f>L647</f>
        <v>668221.67182110529</v>
      </c>
      <c r="M716" s="180">
        <f>C648</f>
        <v>6290842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919*2018*A</v>
      </c>
      <c r="B722" s="275">
        <f>ROUND(C165,0)</f>
        <v>641639</v>
      </c>
      <c r="C722" s="275">
        <f>ROUND(C166,0)</f>
        <v>24575</v>
      </c>
      <c r="D722" s="275">
        <f>ROUND(C167,0)</f>
        <v>82049</v>
      </c>
      <c r="E722" s="275">
        <f>ROUND(C168,0)</f>
        <v>639597</v>
      </c>
      <c r="F722" s="275">
        <f>ROUND(C169,0)</f>
        <v>0</v>
      </c>
      <c r="G722" s="275">
        <f>ROUND(C170,0)</f>
        <v>156790</v>
      </c>
      <c r="H722" s="275">
        <f>ROUND(C171+C172,0)</f>
        <v>101322</v>
      </c>
      <c r="I722" s="275">
        <f>ROUND(C175,0)</f>
        <v>0</v>
      </c>
      <c r="J722" s="275">
        <f>ROUND(C176,0)</f>
        <v>390</v>
      </c>
      <c r="K722" s="275">
        <f>ROUND(C179,0)</f>
        <v>76247</v>
      </c>
      <c r="L722" s="275">
        <f>ROUND(C180,0)</f>
        <v>20411</v>
      </c>
      <c r="M722" s="275">
        <f>ROUND(C183,0)</f>
        <v>44682</v>
      </c>
      <c r="N722" s="275">
        <f>ROUND(C184,0)</f>
        <v>63843</v>
      </c>
      <c r="O722" s="275">
        <f>ROUND(C185,0)</f>
        <v>0</v>
      </c>
      <c r="P722" s="275">
        <f>ROUND(C188,0)</f>
        <v>0</v>
      </c>
      <c r="Q722" s="275">
        <f>ROUND(C189,0)</f>
        <v>139067</v>
      </c>
      <c r="R722" s="275">
        <f>ROUND(B195,0)</f>
        <v>13804850</v>
      </c>
      <c r="S722" s="275">
        <f>ROUND(C195,0)</f>
        <v>0</v>
      </c>
      <c r="T722" s="275">
        <f>ROUND(D195,0)</f>
        <v>0</v>
      </c>
      <c r="U722" s="275">
        <f>ROUND(B196,0)</f>
        <v>546208</v>
      </c>
      <c r="V722" s="275">
        <f>ROUND(C196,0)</f>
        <v>138098</v>
      </c>
      <c r="W722" s="275">
        <f>ROUND(D196,0)</f>
        <v>0</v>
      </c>
      <c r="X722" s="275">
        <f>ROUND(B197,0)</f>
        <v>30695610</v>
      </c>
      <c r="Y722" s="275">
        <f>ROUND(C197,0)</f>
        <v>1007538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8397277</v>
      </c>
      <c r="AE722" s="275">
        <f>ROUND(C199,0)</f>
        <v>0</v>
      </c>
      <c r="AF722" s="275">
        <f>ROUND(D199,0)</f>
        <v>452482</v>
      </c>
      <c r="AG722" s="275">
        <f>ROUND(B200,0)</f>
        <v>0</v>
      </c>
      <c r="AH722" s="275">
        <f>ROUND(C200,0)</f>
        <v>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13869723</v>
      </c>
      <c r="AN722" s="275">
        <f>ROUND(C202,0)</f>
        <v>0</v>
      </c>
      <c r="AO722" s="275">
        <f>ROUND(D202,0)</f>
        <v>17129</v>
      </c>
      <c r="AP722" s="275">
        <f>ROUND(B203,0)</f>
        <v>278174</v>
      </c>
      <c r="AQ722" s="275">
        <f>ROUND(C203,0)</f>
        <v>481893</v>
      </c>
      <c r="AR722" s="275">
        <f>ROUND(D203,0)</f>
        <v>0</v>
      </c>
      <c r="AS722" s="275"/>
      <c r="AT722" s="275"/>
      <c r="AU722" s="275"/>
      <c r="AV722" s="275">
        <f>ROUND(B209,0)</f>
        <v>669913</v>
      </c>
      <c r="AW722" s="275">
        <f>ROUND(C209,0)</f>
        <v>95629</v>
      </c>
      <c r="AX722" s="275">
        <f>ROUND(D209,0)</f>
        <v>0</v>
      </c>
      <c r="AY722" s="275">
        <f>ROUND(B210,0)</f>
        <v>3582873</v>
      </c>
      <c r="AZ722" s="275">
        <f>ROUND(C210,0)</f>
        <v>180138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3530982</v>
      </c>
      <c r="BI722" s="275">
        <f>ROUND(C213,0)</f>
        <v>183964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1064165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2411922</v>
      </c>
      <c r="BU722" s="275">
        <f>ROUND(C224,0)</f>
        <v>6568027</v>
      </c>
      <c r="BV722" s="275">
        <f>ROUND(C225,0)</f>
        <v>0</v>
      </c>
      <c r="BW722" s="275">
        <f>ROUND(C226,0)</f>
        <v>0</v>
      </c>
      <c r="BX722" s="275">
        <f>ROUND(C227,0)</f>
        <v>913826</v>
      </c>
      <c r="BY722" s="275">
        <f>ROUND(C228,0)</f>
        <v>0</v>
      </c>
      <c r="BZ722" s="275">
        <f>ROUND(C231,0)</f>
        <v>598</v>
      </c>
      <c r="CA722" s="275">
        <f>ROUND(C233,0)</f>
        <v>475824</v>
      </c>
      <c r="CB722" s="275">
        <f>ROUND(C234,0)</f>
        <v>0</v>
      </c>
      <c r="CC722" s="275">
        <f>ROUND(C238+C239,0)</f>
        <v>0</v>
      </c>
      <c r="CD722" s="275">
        <f>D221</f>
        <v>0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919*2018*A</v>
      </c>
      <c r="B726" s="275">
        <f>ROUND(C111,0)</f>
        <v>678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15528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70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181</v>
      </c>
      <c r="Y726" s="275">
        <f>ROUND(B139,0)</f>
        <v>5708</v>
      </c>
      <c r="Z726" s="275">
        <f>ROUND(B140,0)</f>
        <v>0</v>
      </c>
      <c r="AA726" s="275">
        <f>ROUND(B141,0)</f>
        <v>4768357</v>
      </c>
      <c r="AB726" s="275">
        <f>ROUND(B142,0)</f>
        <v>0</v>
      </c>
      <c r="AC726" s="275">
        <f>ROUND(C138,0)</f>
        <v>334</v>
      </c>
      <c r="AD726" s="275">
        <f>ROUND(C139,0)</f>
        <v>6533</v>
      </c>
      <c r="AE726" s="275">
        <f>ROUND(C140,0)</f>
        <v>0</v>
      </c>
      <c r="AF726" s="275">
        <f>ROUND(C141,0)</f>
        <v>15604045</v>
      </c>
      <c r="AG726" s="275">
        <f>ROUND(C142,0)</f>
        <v>0</v>
      </c>
      <c r="AH726" s="275">
        <f>ROUND(D138,0)</f>
        <v>163</v>
      </c>
      <c r="AI726" s="275">
        <f>ROUND(D139,0)</f>
        <v>3287</v>
      </c>
      <c r="AJ726" s="275">
        <f>ROUND(D140,0)</f>
        <v>0</v>
      </c>
      <c r="AK726" s="275">
        <f>ROUND(D141,0)</f>
        <v>2948378</v>
      </c>
      <c r="AL726" s="275">
        <f>ROUND(D142,0)</f>
        <v>0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919*2018*A</v>
      </c>
      <c r="B730" s="275">
        <f>ROUND(C250,0)</f>
        <v>2698207</v>
      </c>
      <c r="C730" s="275">
        <f>ROUND(C251,0)</f>
        <v>0</v>
      </c>
      <c r="D730" s="275">
        <f>ROUND(C252,0)</f>
        <v>13477799</v>
      </c>
      <c r="E730" s="275">
        <f>ROUND(C253,0)</f>
        <v>9415037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125274</v>
      </c>
      <c r="J730" s="275">
        <f>ROUND(C258,0)</f>
        <v>697934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13804850</v>
      </c>
      <c r="P730" s="275">
        <f>ROUND(C268,0)</f>
        <v>684306</v>
      </c>
      <c r="Q730" s="275">
        <f>ROUND(C269,0)</f>
        <v>31703148</v>
      </c>
      <c r="R730" s="275">
        <f>ROUND(C270,0)</f>
        <v>0</v>
      </c>
      <c r="S730" s="275">
        <f>ROUND(C271,0)</f>
        <v>0</v>
      </c>
      <c r="T730" s="275">
        <f>ROUND(C272,0)</f>
        <v>7944795</v>
      </c>
      <c r="U730" s="275">
        <f>ROUND(C273,0)</f>
        <v>13852594</v>
      </c>
      <c r="V730" s="275">
        <f>ROUND(C274,0)</f>
        <v>760067</v>
      </c>
      <c r="W730" s="275">
        <f>ROUND(C275,0)</f>
        <v>0</v>
      </c>
      <c r="X730" s="275">
        <f>ROUND(C276,0)</f>
        <v>15384993</v>
      </c>
      <c r="Y730" s="275">
        <f>ROUND(C279,0)</f>
        <v>0</v>
      </c>
      <c r="Z730" s="275">
        <f>ROUND(C280,0)</f>
        <v>0</v>
      </c>
      <c r="AA730" s="275">
        <f>ROUND(C281,0)</f>
        <v>6940140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2142689</v>
      </c>
      <c r="AI730" s="275">
        <f>ROUND(C306,0)</f>
        <v>3738845</v>
      </c>
      <c r="AJ730" s="275">
        <f>ROUND(C307,0)</f>
        <v>71984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3709146</v>
      </c>
      <c r="AQ730" s="275">
        <f>ROUND(C316,0)</f>
        <v>0</v>
      </c>
      <c r="AR730" s="275">
        <f>ROUND(C317,0)</f>
        <v>0</v>
      </c>
      <c r="AS730" s="275">
        <f>ROUND(C318,0)</f>
        <v>63331</v>
      </c>
      <c r="AT730" s="275">
        <f>ROUND(C321,0)</f>
        <v>32090298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1051316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28730622</v>
      </c>
      <c r="BF730" s="275">
        <f>ROUND(C336,0)</f>
        <v>0</v>
      </c>
      <c r="BG730" s="275"/>
      <c r="BH730" s="275"/>
      <c r="BI730" s="275">
        <f>ROUND(CE60,2)</f>
        <v>116.66</v>
      </c>
      <c r="BJ730" s="275">
        <f>ROUND(C359,0)</f>
        <v>23320780</v>
      </c>
      <c r="BK730" s="275">
        <f>ROUND(C360,0)</f>
        <v>0</v>
      </c>
      <c r="BL730" s="275">
        <f>ROUND(C364,0)</f>
        <v>9893776</v>
      </c>
      <c r="BM730" s="275">
        <f>ROUND(C365,0)</f>
        <v>475824</v>
      </c>
      <c r="BN730" s="275">
        <f>ROUND(C366,0)</f>
        <v>0</v>
      </c>
      <c r="BO730" s="275">
        <f>ROUND(C370,0)</f>
        <v>0</v>
      </c>
      <c r="BP730" s="275">
        <f>ROUND(C371,0)</f>
        <v>0</v>
      </c>
      <c r="BQ730" s="275">
        <f>ROUND(C378,0)</f>
        <v>8887283</v>
      </c>
      <c r="BR730" s="275">
        <f>ROUND(C379,0)</f>
        <v>1645972</v>
      </c>
      <c r="BS730" s="275">
        <f>ROUND(C380,0)</f>
        <v>474833</v>
      </c>
      <c r="BT730" s="275">
        <f>ROUND(C381,0)</f>
        <v>633339</v>
      </c>
      <c r="BU730" s="275">
        <f>ROUND(C382,0)</f>
        <v>165165</v>
      </c>
      <c r="BV730" s="275">
        <f>ROUND(C383,0)</f>
        <v>142423</v>
      </c>
      <c r="BW730" s="275">
        <f>ROUND(C384,0)</f>
        <v>459731</v>
      </c>
      <c r="BX730" s="275">
        <f>ROUND(C385,0)</f>
        <v>390</v>
      </c>
      <c r="BY730" s="275">
        <f>ROUND(C386,0)</f>
        <v>96658</v>
      </c>
      <c r="BZ730" s="275">
        <f>ROUND(C387,0)</f>
        <v>108525</v>
      </c>
      <c r="CA730" s="275">
        <f>ROUND(C388,0)</f>
        <v>139067</v>
      </c>
      <c r="CB730" s="275">
        <f>C363</f>
        <v>0</v>
      </c>
      <c r="CC730" s="275">
        <f>ROUND(C389,0)</f>
        <v>1190110</v>
      </c>
      <c r="CD730" s="275">
        <f>ROUND(C392,0)</f>
        <v>112973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919*2018*6010*A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919*2018*6030*A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919*2018*6070*A</v>
      </c>
      <c r="B736" s="275">
        <f>ROUND(E59,0)</f>
        <v>0</v>
      </c>
      <c r="C736" s="277">
        <f>ROUND(E60,2)</f>
        <v>0</v>
      </c>
      <c r="D736" s="275">
        <f>ROUND(E61,0)</f>
        <v>0</v>
      </c>
      <c r="E736" s="275">
        <f>ROUND(E62,0)</f>
        <v>0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0</v>
      </c>
      <c r="O736" s="275">
        <f>ROUND(E73,0)</f>
        <v>0</v>
      </c>
      <c r="P736" s="275">
        <f>IF(E76&gt;0,ROUND(E76,0),0)</f>
        <v>0</v>
      </c>
      <c r="Q736" s="275">
        <f>IF(E77&gt;0,ROUND(E77,0),0)</f>
        <v>0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0</v>
      </c>
      <c r="U736" s="275"/>
      <c r="V736" s="276"/>
      <c r="W736" s="275"/>
      <c r="X736" s="275"/>
      <c r="Y736" s="275">
        <f t="shared" si="21"/>
        <v>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919*2018*6100*A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919*2018*6120*A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919*2018*6140*A</v>
      </c>
      <c r="B739" s="275">
        <f>ROUND(H59,0)</f>
        <v>15528</v>
      </c>
      <c r="C739" s="277">
        <f>ROUND(H60,2)</f>
        <v>75.930000000000007</v>
      </c>
      <c r="D739" s="275">
        <f>ROUND(H61,0)</f>
        <v>5526409</v>
      </c>
      <c r="E739" s="275">
        <f>ROUND(H62,0)</f>
        <v>990977</v>
      </c>
      <c r="F739" s="275">
        <f>ROUND(H63,0)</f>
        <v>131646</v>
      </c>
      <c r="G739" s="275">
        <f>ROUND(H64,0)</f>
        <v>551897</v>
      </c>
      <c r="H739" s="275">
        <f>ROUND(H65,0)</f>
        <v>4451</v>
      </c>
      <c r="I739" s="275">
        <f>ROUND(H66,0)</f>
        <v>28315</v>
      </c>
      <c r="J739" s="275">
        <f>ROUND(H67,0)</f>
        <v>505</v>
      </c>
      <c r="K739" s="275">
        <f>ROUND(H68,0)</f>
        <v>0</v>
      </c>
      <c r="L739" s="275">
        <f>ROUND(H69,0)</f>
        <v>141777</v>
      </c>
      <c r="M739" s="275">
        <f>ROUND(H70,0)</f>
        <v>0</v>
      </c>
      <c r="N739" s="275">
        <f>ROUND(H75,0)</f>
        <v>23367896</v>
      </c>
      <c r="O739" s="275">
        <f>ROUND(H73,0)</f>
        <v>23367954</v>
      </c>
      <c r="P739" s="275">
        <f>IF(H76&gt;0,ROUND(H76,0),0)</f>
        <v>10751</v>
      </c>
      <c r="Q739" s="275">
        <f>IF(H77&gt;0,ROUND(H77,0),0)</f>
        <v>46581</v>
      </c>
      <c r="R739" s="275">
        <f>IF(H78&gt;0,ROUND(H78,0),0)</f>
        <v>13679</v>
      </c>
      <c r="S739" s="275">
        <f>IF(H79&gt;0,ROUND(H79,0),0)</f>
        <v>69766</v>
      </c>
      <c r="T739" s="277">
        <f>IF(H80&gt;0,ROUND(H80,2),0)</f>
        <v>29.83</v>
      </c>
      <c r="U739" s="275"/>
      <c r="V739" s="276"/>
      <c r="W739" s="275"/>
      <c r="X739" s="275"/>
      <c r="Y739" s="275">
        <f t="shared" si="21"/>
        <v>6198958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919*2018*6150*A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919*2018*6170*A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919*2018*6200*A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919*2018*6210*A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919*2018*6330*A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919*2018*6400*A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919*2018*7010*A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919*2018*7020*A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>
        <f t="shared" si="21"/>
        <v>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919*2018*7030*A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919*2018*7040*A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919*2018*7050*A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919*2018*7060*A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919*2018*7070*A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0</v>
      </c>
      <c r="O752" s="275">
        <f>ROUND(U73,0)</f>
        <v>0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0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919*2018*7110*A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919*2018*7120*A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919*2018*7130*A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919*2018*7140*A</v>
      </c>
      <c r="B756" s="275">
        <f>ROUND(Y59,0)</f>
        <v>0</v>
      </c>
      <c r="C756" s="277">
        <f>ROUND(Y60,2)</f>
        <v>0</v>
      </c>
      <c r="D756" s="275">
        <f>ROUND(Y61,0)</f>
        <v>0</v>
      </c>
      <c r="E756" s="275">
        <f>ROUND(Y62,0)</f>
        <v>0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0</v>
      </c>
      <c r="O756" s="275">
        <f>ROUND(Y73,0)</f>
        <v>0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919*2018*7150*A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919*2018*7160*A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919*2018*7170*A</v>
      </c>
      <c r="B759" s="275"/>
      <c r="C759" s="277">
        <f>ROUND(AB60,2)</f>
        <v>2.38</v>
      </c>
      <c r="D759" s="275">
        <f>ROUND(AB61,0)</f>
        <v>245716</v>
      </c>
      <c r="E759" s="275">
        <f>ROUND(AB62,0)</f>
        <v>37075</v>
      </c>
      <c r="F759" s="275">
        <f>ROUND(AB63,0)</f>
        <v>70156</v>
      </c>
      <c r="G759" s="275">
        <f>ROUND(AB64,0)</f>
        <v>18625</v>
      </c>
      <c r="H759" s="275">
        <f>ROUND(AB65,0)</f>
        <v>1446</v>
      </c>
      <c r="I759" s="275">
        <f>ROUND(AB66,0)</f>
        <v>0</v>
      </c>
      <c r="J759" s="275">
        <f>ROUND(AB67,0)</f>
        <v>12380</v>
      </c>
      <c r="K759" s="275">
        <f>ROUND(AB68,0)</f>
        <v>0</v>
      </c>
      <c r="L759" s="275">
        <f>ROUND(AB69,0)</f>
        <v>129617</v>
      </c>
      <c r="M759" s="275">
        <f>ROUND(AB70,0)</f>
        <v>0</v>
      </c>
      <c r="N759" s="275">
        <f>ROUND(AB75,0)</f>
        <v>0</v>
      </c>
      <c r="O759" s="275">
        <f>ROUND(AB73,0)</f>
        <v>0</v>
      </c>
      <c r="P759" s="275">
        <f>IF(AB76&gt;0,ROUND(AB76,0),0)</f>
        <v>392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91884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919*2018*7180*A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919*2018*7190*A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919*2018*7200*A</v>
      </c>
      <c r="B762" s="275">
        <f>ROUND(AE59,0)</f>
        <v>0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0</v>
      </c>
      <c r="O762" s="275">
        <f>ROUND(AE73,0)</f>
        <v>0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0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919*2018*7220*A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919*2018*7230*A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919*2018*7240*A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919*2018*7250*A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919*2018*7260*A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919*2018*7310*A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919*2018*7320*A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919*2018*7330*A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919*2018*7340*A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919*2018*7350*A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919*2018*7380*A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919*2018*7390*A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919*2018*7400*A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919*2018*7410*A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919*2018*7420*A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919*2018*7430*A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919*2018*7490*A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919*2018*8200*A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919*2018*8310*A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919*2018*8320*A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919*2018*8330*A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919*2018*8350*A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919*2018*8360*A</v>
      </c>
      <c r="B785" s="275"/>
      <c r="C785" s="277">
        <f>ROUND(BB60,2)</f>
        <v>8.66</v>
      </c>
      <c r="D785" s="275">
        <f>ROUND(BB61,0)</f>
        <v>554889</v>
      </c>
      <c r="E785" s="275">
        <f>ROUND(BB62,0)</f>
        <v>118980</v>
      </c>
      <c r="F785" s="275">
        <f>ROUND(BB63,0)</f>
        <v>266</v>
      </c>
      <c r="G785" s="275">
        <f>ROUND(BB64,0)</f>
        <v>3467</v>
      </c>
      <c r="H785" s="275">
        <f>ROUND(BB65,0)</f>
        <v>4474</v>
      </c>
      <c r="I785" s="275">
        <f>ROUND(BB66,0)</f>
        <v>10</v>
      </c>
      <c r="J785" s="275">
        <f>ROUND(BB67,0)</f>
        <v>25</v>
      </c>
      <c r="K785" s="275">
        <f>ROUND(BB68,0)</f>
        <v>0</v>
      </c>
      <c r="L785" s="275">
        <f>ROUND(BB69,0)</f>
        <v>9084</v>
      </c>
      <c r="M785" s="275">
        <f>ROUND(BB70,0)</f>
        <v>0</v>
      </c>
      <c r="N785" s="275"/>
      <c r="O785" s="275"/>
      <c r="P785" s="275">
        <f>IF(BB76&gt;0,ROUND(BB76,0),0)</f>
        <v>1021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919*2018*8370*A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919*2018*8420*A</v>
      </c>
      <c r="B787" s="275"/>
      <c r="C787" s="277">
        <f>ROUND(BD60,2)</f>
        <v>0.39</v>
      </c>
      <c r="D787" s="275">
        <f>ROUND(BD61,0)</f>
        <v>16882</v>
      </c>
      <c r="E787" s="275">
        <f>ROUND(BD62,0)</f>
        <v>4611</v>
      </c>
      <c r="F787" s="275">
        <f>ROUND(BD63,0)</f>
        <v>5</v>
      </c>
      <c r="G787" s="275">
        <f>ROUND(BD64,0)</f>
        <v>578</v>
      </c>
      <c r="H787" s="275">
        <f>ROUND(BD65,0)</f>
        <v>186</v>
      </c>
      <c r="I787" s="275">
        <f>ROUND(BD66,0)</f>
        <v>0</v>
      </c>
      <c r="J787" s="275">
        <f>ROUND(BD67,0)</f>
        <v>10</v>
      </c>
      <c r="K787" s="275">
        <f>ROUND(BD68,0)</f>
        <v>0</v>
      </c>
      <c r="L787" s="275">
        <f>ROUND(BD69,0)</f>
        <v>807</v>
      </c>
      <c r="M787" s="275">
        <f>ROUND(BD70,0)</f>
        <v>0</v>
      </c>
      <c r="N787" s="275"/>
      <c r="O787" s="275"/>
      <c r="P787" s="275">
        <f>IF(BD76&gt;0,ROUND(BD76,0),0)</f>
        <v>351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919*2018*8430*A</v>
      </c>
      <c r="B788" s="275">
        <f>ROUND(BE59,0)</f>
        <v>43400</v>
      </c>
      <c r="C788" s="277">
        <f>ROUND(BE60,2)</f>
        <v>2.0699999999999998</v>
      </c>
      <c r="D788" s="275">
        <f>ROUND(BE61,0)</f>
        <v>133007</v>
      </c>
      <c r="E788" s="275">
        <f>ROUND(BE62,0)</f>
        <v>25401</v>
      </c>
      <c r="F788" s="275">
        <f>ROUND(BE63,0)</f>
        <v>7577</v>
      </c>
      <c r="G788" s="275">
        <f>ROUND(BE64,0)</f>
        <v>3884</v>
      </c>
      <c r="H788" s="275">
        <f>ROUND(BE65,0)</f>
        <v>16837</v>
      </c>
      <c r="I788" s="275">
        <f>ROUND(BE66,0)</f>
        <v>337</v>
      </c>
      <c r="J788" s="275">
        <f>ROUND(BE67,0)</f>
        <v>7740</v>
      </c>
      <c r="K788" s="275">
        <f>ROUND(BE68,0)</f>
        <v>25</v>
      </c>
      <c r="L788" s="275">
        <f>ROUND(BE69,0)</f>
        <v>36589</v>
      </c>
      <c r="M788" s="275">
        <f>ROUND(BE70,0)</f>
        <v>0</v>
      </c>
      <c r="N788" s="275"/>
      <c r="O788" s="275"/>
      <c r="P788" s="275">
        <f>IF(BE76&gt;0,ROUND(BE76,0),0)</f>
        <v>1503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919*2018*8460*A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65102</v>
      </c>
      <c r="H789" s="275">
        <f>ROUND(BF65,0)</f>
        <v>0</v>
      </c>
      <c r="I789" s="275">
        <f>ROUND(BF66,0)</f>
        <v>164656</v>
      </c>
      <c r="J789" s="275">
        <f>ROUND(BF67,0)</f>
        <v>0</v>
      </c>
      <c r="K789" s="275">
        <f>ROUND(BF68,0)</f>
        <v>0</v>
      </c>
      <c r="L789" s="275">
        <f>ROUND(BF69,0)</f>
        <v>357716</v>
      </c>
      <c r="M789" s="275">
        <f>ROUND(BF70,0)</f>
        <v>0</v>
      </c>
      <c r="N789" s="275"/>
      <c r="O789" s="275"/>
      <c r="P789" s="275">
        <f>IF(BF76&gt;0,ROUND(BF76,0),0)</f>
        <v>967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919*2018*8470*A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919*2018*8480*A</v>
      </c>
      <c r="B791" s="275"/>
      <c r="C791" s="277">
        <f>ROUND(BH60,2)</f>
        <v>9.92</v>
      </c>
      <c r="D791" s="275">
        <f>ROUND(BH61,0)</f>
        <v>825515</v>
      </c>
      <c r="E791" s="275">
        <f>ROUND(BH62,0)</f>
        <v>151665</v>
      </c>
      <c r="F791" s="275">
        <f>ROUND(BH63,0)</f>
        <v>117596</v>
      </c>
      <c r="G791" s="275">
        <f>ROUND(BH64,0)</f>
        <v>316</v>
      </c>
      <c r="H791" s="275">
        <f>ROUND(BH65,0)</f>
        <v>60093</v>
      </c>
      <c r="I791" s="275">
        <f>ROUND(BH66,0)</f>
        <v>3342</v>
      </c>
      <c r="J791" s="275">
        <f>ROUND(BH67,0)</f>
        <v>172236</v>
      </c>
      <c r="K791" s="275">
        <f>ROUND(BH68,0)</f>
        <v>0</v>
      </c>
      <c r="L791" s="275">
        <f>ROUND(BH69,0)</f>
        <v>605331</v>
      </c>
      <c r="M791" s="275">
        <f>ROUND(BH70,0)</f>
        <v>0</v>
      </c>
      <c r="N791" s="275"/>
      <c r="O791" s="275"/>
      <c r="P791" s="275">
        <f>IF(BH76&gt;0,ROUND(BH76,0),0)</f>
        <v>900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919*2018*8490*A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919*2018*8510*A</v>
      </c>
      <c r="B793" s="275"/>
      <c r="C793" s="277">
        <f>ROUND(BJ60,2)</f>
        <v>1.1599999999999999</v>
      </c>
      <c r="D793" s="275">
        <f>ROUND(BJ61,0)</f>
        <v>81219</v>
      </c>
      <c r="E793" s="275">
        <f>ROUND(BJ62,0)</f>
        <v>16977</v>
      </c>
      <c r="F793" s="275">
        <f>ROUND(BJ63,0)</f>
        <v>15140</v>
      </c>
      <c r="G793" s="275">
        <f>ROUND(BJ64,0)</f>
        <v>294</v>
      </c>
      <c r="H793" s="275">
        <f>ROUND(BJ65,0)</f>
        <v>0</v>
      </c>
      <c r="I793" s="275">
        <f>ROUND(BJ66,0)</f>
        <v>0</v>
      </c>
      <c r="J793" s="275">
        <f>ROUND(BJ67,0)</f>
        <v>5875</v>
      </c>
      <c r="K793" s="275">
        <f>ROUND(BJ68,0)</f>
        <v>0</v>
      </c>
      <c r="L793" s="275">
        <f>ROUND(BJ69,0)</f>
        <v>8980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919*2018*8530*A</v>
      </c>
      <c r="B794" s="275"/>
      <c r="C794" s="277">
        <f>ROUND(BK60,2)</f>
        <v>1.7</v>
      </c>
      <c r="D794" s="275">
        <f>ROUND(BK61,0)</f>
        <v>108646</v>
      </c>
      <c r="E794" s="275">
        <f>ROUND(BK62,0)</f>
        <v>22272</v>
      </c>
      <c r="F794" s="275">
        <f>ROUND(BK63,0)</f>
        <v>56</v>
      </c>
      <c r="G794" s="275">
        <f>ROUND(BK64,0)</f>
        <v>299</v>
      </c>
      <c r="H794" s="275">
        <f>ROUND(BK65,0)</f>
        <v>210</v>
      </c>
      <c r="I794" s="275">
        <f>ROUND(BK66,0)</f>
        <v>0</v>
      </c>
      <c r="J794" s="275">
        <f>ROUND(BK67,0)</f>
        <v>1190</v>
      </c>
      <c r="K794" s="275">
        <f>ROUND(BK68,0)</f>
        <v>0</v>
      </c>
      <c r="L794" s="275">
        <f>ROUND(BK69,0)</f>
        <v>8389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919*2018*8560*A</v>
      </c>
      <c r="B795" s="275"/>
      <c r="C795" s="277">
        <f>ROUND(BL60,2)</f>
        <v>1.1100000000000001</v>
      </c>
      <c r="D795" s="275">
        <f>ROUND(BL61,0)</f>
        <v>81839</v>
      </c>
      <c r="E795" s="275">
        <f>ROUND(BL62,0)</f>
        <v>17124</v>
      </c>
      <c r="F795" s="275">
        <f>ROUND(BL63,0)</f>
        <v>19434</v>
      </c>
      <c r="G795" s="275">
        <f>ROUND(BL64,0)</f>
        <v>216</v>
      </c>
      <c r="H795" s="275">
        <f>ROUND(BL65,0)</f>
        <v>587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7790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919*2018*8590*A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919*2018*8610*A</v>
      </c>
      <c r="B797" s="275"/>
      <c r="C797" s="277">
        <f>ROUND(BN60,2)</f>
        <v>6.58</v>
      </c>
      <c r="D797" s="275">
        <f>ROUND(BN61,0)</f>
        <v>826951</v>
      </c>
      <c r="E797" s="275">
        <f>ROUND(BN62,0)</f>
        <v>160603</v>
      </c>
      <c r="F797" s="275">
        <f>ROUND(BN63,0)</f>
        <v>112699</v>
      </c>
      <c r="G797" s="275">
        <f>ROUND(BN64,0)</f>
        <v>14402</v>
      </c>
      <c r="H797" s="275">
        <f>ROUND(BN65,0)</f>
        <v>74439</v>
      </c>
      <c r="I797" s="275">
        <f>ROUND(BN66,0)</f>
        <v>2413</v>
      </c>
      <c r="J797" s="275">
        <f>ROUND(BN67,0)</f>
        <v>259642</v>
      </c>
      <c r="K797" s="275">
        <f>ROUND(BN68,0)</f>
        <v>365</v>
      </c>
      <c r="L797" s="275">
        <f>ROUND(BN69,0)</f>
        <v>369812</v>
      </c>
      <c r="M797" s="275">
        <f>ROUND(BN70,0)</f>
        <v>0</v>
      </c>
      <c r="N797" s="275"/>
      <c r="O797" s="275"/>
      <c r="P797" s="275">
        <f>IF(BN76&gt;0,ROUND(BN76,0),0)</f>
        <v>23488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919*2018*8620*A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919*2018*8630*A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919*2018*8640*A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919*2018*8650*A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919*2018*8660*A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919*2018*8670*A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919*2018*8680*A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919*2018*8690*A</v>
      </c>
      <c r="B805" s="275"/>
      <c r="C805" s="277">
        <f>ROUND(BV60,2)</f>
        <v>0.46</v>
      </c>
      <c r="D805" s="275">
        <f>ROUND(BV61,0)</f>
        <v>33051</v>
      </c>
      <c r="E805" s="275">
        <f>ROUND(BV62,0)</f>
        <v>10078</v>
      </c>
      <c r="F805" s="275">
        <f>ROUND(BV63,0)</f>
        <v>7</v>
      </c>
      <c r="G805" s="275">
        <f>ROUND(BV64,0)</f>
        <v>0</v>
      </c>
      <c r="H805" s="275">
        <f>ROUND(BV65,0)</f>
        <v>0</v>
      </c>
      <c r="I805" s="275">
        <f>ROUND(BV66,0)</f>
        <v>10151</v>
      </c>
      <c r="J805" s="275">
        <f>ROUND(BV67,0)</f>
        <v>0</v>
      </c>
      <c r="K805" s="275">
        <f>ROUND(BV68,0)</f>
        <v>0</v>
      </c>
      <c r="L805" s="275">
        <f>ROUND(BV69,0)</f>
        <v>207</v>
      </c>
      <c r="M805" s="275">
        <f>ROUND(BV70,0)</f>
        <v>0</v>
      </c>
      <c r="N805" s="275"/>
      <c r="O805" s="275"/>
      <c r="P805" s="275">
        <f>IF(BV76&gt;0,ROUND(BV76,0),0)</f>
        <v>412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919*2018*8700*A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919*2018*8710*A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919*2018*8720*A</v>
      </c>
      <c r="B808" s="275"/>
      <c r="C808" s="277">
        <f>ROUND(BY60,2)</f>
        <v>6.3</v>
      </c>
      <c r="D808" s="275">
        <f>ROUND(BY61,0)</f>
        <v>453159</v>
      </c>
      <c r="E808" s="275">
        <f>ROUND(BY62,0)</f>
        <v>90209</v>
      </c>
      <c r="F808" s="275">
        <f>ROUND(BY63,0)</f>
        <v>251</v>
      </c>
      <c r="G808" s="275">
        <f>ROUND(BY64,0)</f>
        <v>671</v>
      </c>
      <c r="H808" s="275">
        <f>ROUND(BY65,0)</f>
        <v>2442</v>
      </c>
      <c r="I808" s="275">
        <f>ROUND(BY66,0)</f>
        <v>0</v>
      </c>
      <c r="J808" s="275">
        <f>ROUND(BY67,0)</f>
        <v>128</v>
      </c>
      <c r="K808" s="275">
        <f>ROUND(BY68,0)</f>
        <v>0</v>
      </c>
      <c r="L808" s="275">
        <f>ROUND(BY69,0)</f>
        <v>3386</v>
      </c>
      <c r="M808" s="275">
        <f>ROUND(BY70,0)</f>
        <v>0</v>
      </c>
      <c r="N808" s="275"/>
      <c r="O808" s="275"/>
      <c r="P808" s="275">
        <f>IF(BY76&gt;0,ROUND(BY76,0),0)</f>
        <v>3615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919*2018*8730*A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919*2018*8740*A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919*2018*8770*A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919*2018*8790*A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919*2018*9000*A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116.65999999999998</v>
      </c>
      <c r="D815" s="276">
        <f t="shared" si="22"/>
        <v>8887283</v>
      </c>
      <c r="E815" s="276">
        <f t="shared" si="22"/>
        <v>1645972</v>
      </c>
      <c r="F815" s="276">
        <f t="shared" si="22"/>
        <v>474833</v>
      </c>
      <c r="G815" s="276">
        <f t="shared" si="22"/>
        <v>659751</v>
      </c>
      <c r="H815" s="276">
        <f t="shared" si="22"/>
        <v>165165</v>
      </c>
      <c r="I815" s="276">
        <f t="shared" si="22"/>
        <v>209224</v>
      </c>
      <c r="J815" s="276">
        <f t="shared" si="22"/>
        <v>459731</v>
      </c>
      <c r="K815" s="276">
        <f t="shared" si="22"/>
        <v>390</v>
      </c>
      <c r="L815" s="276">
        <f>SUM(L734:L813)+SUM(U734:U813)</f>
        <v>1679485</v>
      </c>
      <c r="M815" s="276">
        <f>SUM(M734:M813)+SUM(V734:V813)</f>
        <v>0</v>
      </c>
      <c r="N815" s="276">
        <f t="shared" ref="N815:Y815" si="23">SUM(N734:N813)</f>
        <v>23367896</v>
      </c>
      <c r="O815" s="276">
        <f t="shared" si="23"/>
        <v>23367954</v>
      </c>
      <c r="P815" s="276">
        <f t="shared" si="23"/>
        <v>43400</v>
      </c>
      <c r="Q815" s="276">
        <f t="shared" si="23"/>
        <v>46581</v>
      </c>
      <c r="R815" s="276">
        <f t="shared" si="23"/>
        <v>13679</v>
      </c>
      <c r="S815" s="276">
        <f t="shared" si="23"/>
        <v>69766</v>
      </c>
      <c r="T815" s="280">
        <f t="shared" si="23"/>
        <v>29.83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6290842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116.65999999999998</v>
      </c>
      <c r="D816" s="276">
        <f>CE61</f>
        <v>8887283</v>
      </c>
      <c r="E816" s="276">
        <f>CE62</f>
        <v>1645972</v>
      </c>
      <c r="F816" s="276">
        <f>CE63</f>
        <v>474833</v>
      </c>
      <c r="G816" s="276">
        <f>CE64</f>
        <v>659751</v>
      </c>
      <c r="H816" s="279">
        <f>CE65</f>
        <v>165165</v>
      </c>
      <c r="I816" s="279">
        <f>CE66</f>
        <v>209224</v>
      </c>
      <c r="J816" s="279">
        <f>CE67</f>
        <v>459731</v>
      </c>
      <c r="K816" s="279">
        <f>CE68</f>
        <v>390</v>
      </c>
      <c r="L816" s="279">
        <f>CE69</f>
        <v>1679485</v>
      </c>
      <c r="M816" s="279">
        <f>CE70</f>
        <v>0</v>
      </c>
      <c r="N816" s="276">
        <f>CE75</f>
        <v>23367896</v>
      </c>
      <c r="O816" s="276">
        <f>CE73</f>
        <v>23367954</v>
      </c>
      <c r="P816" s="276">
        <f>CE76</f>
        <v>43400</v>
      </c>
      <c r="Q816" s="276">
        <f>CE77</f>
        <v>46581</v>
      </c>
      <c r="R816" s="276">
        <f>CE78</f>
        <v>13679</v>
      </c>
      <c r="S816" s="276">
        <f>CE79</f>
        <v>69766</v>
      </c>
      <c r="T816" s="280">
        <f>CE80</f>
        <v>29.83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6290842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8887283</v>
      </c>
      <c r="E817" s="180">
        <f>C379</f>
        <v>1645972</v>
      </c>
      <c r="F817" s="180">
        <f>C380</f>
        <v>474833</v>
      </c>
      <c r="G817" s="240">
        <f>C381</f>
        <v>633339</v>
      </c>
      <c r="H817" s="240">
        <f>C382</f>
        <v>165165</v>
      </c>
      <c r="I817" s="240">
        <f>C383</f>
        <v>142423</v>
      </c>
      <c r="J817" s="240">
        <f>C384</f>
        <v>459731</v>
      </c>
      <c r="K817" s="240">
        <f>C385</f>
        <v>390</v>
      </c>
      <c r="L817" s="240">
        <f>C386+C387+C388+C389</f>
        <v>1534360</v>
      </c>
      <c r="M817" s="240">
        <f>C370</f>
        <v>0</v>
      </c>
      <c r="N817" s="180">
        <f>D361</f>
        <v>23320780</v>
      </c>
      <c r="O817" s="180">
        <f>C359</f>
        <v>23320780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53" sqref="B5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NAVOS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H-919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2600 SW Holden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46420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G39" sqref="G3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H-919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NAVOS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Tim Holmes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Natalia Kohler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Don Gilmore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206-933-7189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206-833-7116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935</v>
      </c>
      <c r="G23" s="21">
        <f>data!D111</f>
        <v>23937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70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NAVOS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163</v>
      </c>
      <c r="C7" s="48">
        <f>data!B139</f>
        <v>5344</v>
      </c>
      <c r="D7" s="48">
        <f>data!B140</f>
        <v>0</v>
      </c>
      <c r="E7" s="48">
        <f>data!B141</f>
        <v>4826660</v>
      </c>
      <c r="F7" s="48">
        <f>data!B142</f>
        <v>0</v>
      </c>
      <c r="G7" s="48">
        <f>data!B141+data!B142</f>
        <v>4826660</v>
      </c>
    </row>
    <row r="8" spans="1:13" ht="20.100000000000001" customHeight="1" x14ac:dyDescent="0.25">
      <c r="A8" s="23" t="s">
        <v>297</v>
      </c>
      <c r="B8" s="48">
        <f>data!C138</f>
        <v>569</v>
      </c>
      <c r="C8" s="48">
        <f>data!C139</f>
        <v>13624</v>
      </c>
      <c r="D8" s="48">
        <f>data!C140</f>
        <v>0</v>
      </c>
      <c r="E8" s="48">
        <f>data!C141</f>
        <v>33862012</v>
      </c>
      <c r="F8" s="48">
        <f>data!C142</f>
        <v>0</v>
      </c>
      <c r="G8" s="48">
        <f>data!C141+data!C142</f>
        <v>33862012</v>
      </c>
    </row>
    <row r="9" spans="1:13" ht="20.100000000000001" customHeight="1" x14ac:dyDescent="0.25">
      <c r="A9" s="23" t="s">
        <v>1058</v>
      </c>
      <c r="B9" s="48">
        <f>data!D138</f>
        <v>203</v>
      </c>
      <c r="C9" s="48">
        <f>data!D139</f>
        <v>4969</v>
      </c>
      <c r="D9" s="48">
        <f>data!D140</f>
        <v>0</v>
      </c>
      <c r="E9" s="48">
        <f>data!D141</f>
        <v>8491723</v>
      </c>
      <c r="F9" s="48">
        <f>data!D142</f>
        <v>0</v>
      </c>
      <c r="G9" s="48">
        <f>data!D141+data!D142</f>
        <v>8491723</v>
      </c>
    </row>
    <row r="10" spans="1:13" ht="20.100000000000001" customHeight="1" x14ac:dyDescent="0.25">
      <c r="A10" s="111" t="s">
        <v>203</v>
      </c>
      <c r="B10" s="48">
        <f>data!E138</f>
        <v>935</v>
      </c>
      <c r="C10" s="48">
        <f>data!E139</f>
        <v>23937</v>
      </c>
      <c r="D10" s="48">
        <f>data!E140</f>
        <v>0</v>
      </c>
      <c r="E10" s="48">
        <f>data!E141</f>
        <v>47180395</v>
      </c>
      <c r="F10" s="48">
        <f>data!E142</f>
        <v>0</v>
      </c>
      <c r="G10" s="48">
        <f>data!E141+data!E142</f>
        <v>47180395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6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NAVOS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1025531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137155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72917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1327700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289230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49201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87391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2989125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106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-325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-219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117032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31857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148889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109919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109919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164067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164067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NAVOS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13804850</v>
      </c>
      <c r="D7" s="21">
        <f>data!C195</f>
        <v>0</v>
      </c>
      <c r="E7" s="21">
        <f>data!D195</f>
        <v>0</v>
      </c>
      <c r="F7" s="21">
        <f>data!E195</f>
        <v>13804850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684306</v>
      </c>
      <c r="D8" s="21">
        <f>data!C196</f>
        <v>100638</v>
      </c>
      <c r="E8" s="21">
        <f>data!D196</f>
        <v>0</v>
      </c>
      <c r="F8" s="21">
        <f>data!E196</f>
        <v>784944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31703148</v>
      </c>
      <c r="D9" s="21">
        <f>data!C197</f>
        <v>11398645</v>
      </c>
      <c r="E9" s="21">
        <f>data!D197</f>
        <v>901285</v>
      </c>
      <c r="F9" s="21">
        <f>data!E197</f>
        <v>42200508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7944795</v>
      </c>
      <c r="D11" s="21">
        <f>data!C199</f>
        <v>690688</v>
      </c>
      <c r="E11" s="21">
        <f>data!D199</f>
        <v>1436158</v>
      </c>
      <c r="F11" s="21">
        <f>data!E199</f>
        <v>7199325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13852594</v>
      </c>
      <c r="D14" s="21">
        <f>data!C202</f>
        <v>0</v>
      </c>
      <c r="E14" s="21">
        <f>data!D202</f>
        <v>13852594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760067</v>
      </c>
      <c r="D15" s="21">
        <f>data!C203</f>
        <v>1216646.1499999999</v>
      </c>
      <c r="E15" s="21">
        <f>data!D203</f>
        <v>0</v>
      </c>
      <c r="F15" s="21">
        <f>data!E203</f>
        <v>1976713.15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68749760</v>
      </c>
      <c r="D16" s="21">
        <f>data!C204</f>
        <v>13406617.15</v>
      </c>
      <c r="E16" s="21">
        <f>data!D204</f>
        <v>16190037</v>
      </c>
      <c r="F16" s="21">
        <f>data!E204</f>
        <v>65966340.149999999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306236.90000000002</v>
      </c>
      <c r="D24" s="21">
        <f>data!C209</f>
        <v>36337</v>
      </c>
      <c r="E24" s="21">
        <f>data!D209</f>
        <v>0</v>
      </c>
      <c r="F24" s="21">
        <f>data!E209</f>
        <v>342573.9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5547641.54</v>
      </c>
      <c r="D25" s="21">
        <f>data!C210</f>
        <v>268531.73</v>
      </c>
      <c r="E25" s="21">
        <f>data!D210</f>
        <v>0</v>
      </c>
      <c r="F25" s="21">
        <f>data!E210</f>
        <v>5816173.2699999996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4317845.99</v>
      </c>
      <c r="D28" s="21">
        <f>data!C213</f>
        <v>23003.57</v>
      </c>
      <c r="E28" s="21">
        <f>data!D213</f>
        <v>4219462.9800000004</v>
      </c>
      <c r="F28" s="21">
        <f>data!E213</f>
        <v>121386.58000000007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5213268.08</v>
      </c>
      <c r="D30" s="21">
        <f>data!C215</f>
        <v>0</v>
      </c>
      <c r="E30" s="21">
        <f>data!D215</f>
        <v>759433</v>
      </c>
      <c r="F30" s="21">
        <f>data!E215</f>
        <v>4453835.08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15384992.51</v>
      </c>
      <c r="D32" s="21">
        <f>data!C217</f>
        <v>327872.3</v>
      </c>
      <c r="E32" s="21">
        <f>data!D217</f>
        <v>4978895.9800000004</v>
      </c>
      <c r="F32" s="21">
        <f>data!E217</f>
        <v>10733968.83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7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NAVOS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2770095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18904696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21674791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196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581417.64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581417.64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4677247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26933455.640000001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NAVOS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4486556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19906215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10987671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142713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704609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14252422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13804850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784944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42200508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7199325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1976713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65966340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10733968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55232372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3831418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3831418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73316212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NAVOS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2591266.54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3641120.35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70413.5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9849577.9299999997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16152378.32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155224.35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155224.35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31302997.489999998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741381.68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1800000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33844379.170000002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9849577.9299999997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23994801.240000002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33013808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33013808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73316211.909999996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NAVOS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47180395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47180395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25770620.359999999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581417.64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26352038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20828357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20828357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14421171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2989125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315334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877374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215594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254355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680817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-219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148889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109919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164067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1271543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21447969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-619612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86320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-533292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-533292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NAVOS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23937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120.43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9403701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1885382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114030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795008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7239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120074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3209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195907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5231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12529781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7767150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47180395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47180395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10751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72755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9950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11463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29.62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NAVOS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NAVOS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0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0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NAVOS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4.33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512159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83481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18201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26151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2589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19851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237475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-173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899734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164984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392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NAVOS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NAVOS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NAVOS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NAVOS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43400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14.18</v>
      </c>
      <c r="F234" s="26">
        <f>data!BC60</f>
        <v>0</v>
      </c>
      <c r="G234" s="26">
        <f>data!BD60</f>
        <v>0.37</v>
      </c>
      <c r="H234" s="26">
        <f>data!BE60</f>
        <v>3.04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904985</v>
      </c>
      <c r="F235" s="14">
        <f>data!BC61</f>
        <v>0</v>
      </c>
      <c r="G235" s="14">
        <f>data!BD61</f>
        <v>16327</v>
      </c>
      <c r="H235" s="14">
        <f>data!BE61</f>
        <v>222604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219274</v>
      </c>
      <c r="F236" s="14">
        <f>data!BC62</f>
        <v>0</v>
      </c>
      <c r="G236" s="14">
        <f>data!BD62</f>
        <v>5211</v>
      </c>
      <c r="H236" s="14">
        <f>data!BE62</f>
        <v>46938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511</v>
      </c>
      <c r="F237" s="14">
        <f>data!BC63</f>
        <v>0</v>
      </c>
      <c r="G237" s="14">
        <f>data!BD63</f>
        <v>4</v>
      </c>
      <c r="H237" s="14">
        <f>data!BE63</f>
        <v>129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5165</v>
      </c>
      <c r="F238" s="14">
        <f>data!BC64</f>
        <v>0</v>
      </c>
      <c r="G238" s="14">
        <f>data!BD64</f>
        <v>10</v>
      </c>
      <c r="H238" s="14">
        <f>data!BE64</f>
        <v>10957</v>
      </c>
      <c r="I238" s="14">
        <f>data!BF64</f>
        <v>22769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6271</v>
      </c>
      <c r="F239" s="14">
        <f>data!BC65</f>
        <v>0</v>
      </c>
      <c r="G239" s="14">
        <f>data!BD65</f>
        <v>142</v>
      </c>
      <c r="H239" s="14">
        <f>data!BE65</f>
        <v>38001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768</v>
      </c>
      <c r="I240" s="14">
        <f>data!BF66</f>
        <v>103890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59</v>
      </c>
      <c r="F241" s="14">
        <f>data!BC67</f>
        <v>0</v>
      </c>
      <c r="G241" s="14">
        <f>data!BD67</f>
        <v>10</v>
      </c>
      <c r="H241" s="14">
        <f>data!BE67</f>
        <v>24237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106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14782</v>
      </c>
      <c r="F243" s="14">
        <f>data!BC69</f>
        <v>0</v>
      </c>
      <c r="G243" s="14">
        <f>data!BD69</f>
        <v>622</v>
      </c>
      <c r="H243" s="14">
        <f>data!BE69</f>
        <v>93284</v>
      </c>
      <c r="I243" s="14">
        <f>data!BF69</f>
        <v>229340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-875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1151047</v>
      </c>
      <c r="F245" s="14">
        <f>data!BC71</f>
        <v>0</v>
      </c>
      <c r="G245" s="14">
        <f>data!BD71</f>
        <v>22326</v>
      </c>
      <c r="H245" s="14">
        <f>data!BE71</f>
        <v>436149</v>
      </c>
      <c r="I245" s="14">
        <f>data!BF71</f>
        <v>355999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1021</v>
      </c>
      <c r="F252" s="85">
        <f>data!BC76</f>
        <v>0</v>
      </c>
      <c r="G252" s="85">
        <f>data!BD76</f>
        <v>351</v>
      </c>
      <c r="H252" s="85">
        <f>data!BE76</f>
        <v>1503</v>
      </c>
      <c r="I252" s="85">
        <f>data!BF76</f>
        <v>967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NAVOS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2.0299999999999998</v>
      </c>
      <c r="E266" s="26">
        <f>data!BI60</f>
        <v>0</v>
      </c>
      <c r="F266" s="26">
        <f>data!BJ60</f>
        <v>1.0900000000000001</v>
      </c>
      <c r="G266" s="26">
        <f>data!BK60</f>
        <v>1.18</v>
      </c>
      <c r="H266" s="26">
        <f>data!BL60</f>
        <v>7.5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642158</v>
      </c>
      <c r="E267" s="14">
        <f>data!BI61</f>
        <v>0</v>
      </c>
      <c r="F267" s="14">
        <f>data!BJ61</f>
        <v>76607</v>
      </c>
      <c r="G267" s="14">
        <f>data!BK61</f>
        <v>64035</v>
      </c>
      <c r="H267" s="14">
        <f>data!BL61</f>
        <v>498811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133610</v>
      </c>
      <c r="E268" s="14">
        <f>data!BI62</f>
        <v>0</v>
      </c>
      <c r="F268" s="14">
        <f>data!BJ62</f>
        <v>18581</v>
      </c>
      <c r="G268" s="14">
        <f>data!BK62</f>
        <v>17697</v>
      </c>
      <c r="H268" s="14">
        <f>data!BL62</f>
        <v>112610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3137</v>
      </c>
      <c r="E269" s="14">
        <f>data!BI63</f>
        <v>0</v>
      </c>
      <c r="F269" s="14">
        <f>data!BJ63</f>
        <v>14795</v>
      </c>
      <c r="G269" s="14">
        <f>data!BK63</f>
        <v>12453</v>
      </c>
      <c r="H269" s="14">
        <f>data!BL63</f>
        <v>69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104</v>
      </c>
      <c r="E270" s="14">
        <f>data!BI64</f>
        <v>0</v>
      </c>
      <c r="F270" s="14">
        <f>data!BJ64</f>
        <v>155</v>
      </c>
      <c r="G270" s="14">
        <f>data!BK64</f>
        <v>144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22070</v>
      </c>
      <c r="E271" s="14">
        <f>data!BI65</f>
        <v>0</v>
      </c>
      <c r="F271" s="14">
        <f>data!BJ65</f>
        <v>0</v>
      </c>
      <c r="G271" s="14">
        <f>data!BK65</f>
        <v>96</v>
      </c>
      <c r="H271" s="14">
        <f>data!BL65</f>
        <v>886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4055</v>
      </c>
      <c r="E272" s="14">
        <f>data!BI66</f>
        <v>0</v>
      </c>
      <c r="F272" s="14">
        <f>data!BJ66</f>
        <v>0</v>
      </c>
      <c r="G272" s="14">
        <f>data!BK66</f>
        <v>15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209178</v>
      </c>
      <c r="E273" s="14">
        <f>data!BI67</f>
        <v>0</v>
      </c>
      <c r="F273" s="14">
        <f>data!BJ67</f>
        <v>5227</v>
      </c>
      <c r="G273" s="14">
        <f>data!BK67</f>
        <v>1165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343531</v>
      </c>
      <c r="E275" s="14">
        <f>data!BI69</f>
        <v>0</v>
      </c>
      <c r="F275" s="14">
        <f>data!BJ69</f>
        <v>8793</v>
      </c>
      <c r="G275" s="14">
        <f>data!BK69</f>
        <v>7916</v>
      </c>
      <c r="H275" s="14">
        <f>data!BL69</f>
        <v>13250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-3054</v>
      </c>
      <c r="E276" s="14">
        <f>-data!BI70</f>
        <v>0</v>
      </c>
      <c r="F276" s="14">
        <f>-data!BJ70</f>
        <v>-317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1354789</v>
      </c>
      <c r="E277" s="14">
        <f>data!BI71</f>
        <v>0</v>
      </c>
      <c r="F277" s="14">
        <f>data!BJ71</f>
        <v>123841</v>
      </c>
      <c r="G277" s="14">
        <f>data!BK71</f>
        <v>103521</v>
      </c>
      <c r="H277" s="14">
        <f>data!BL71</f>
        <v>625626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900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NAVOS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12.84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1359047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312259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139753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15673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135036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5883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417676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-325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543573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-84714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2843861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23488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NAVOS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0.9</v>
      </c>
      <c r="E330" s="26">
        <f>data!BW60</f>
        <v>0</v>
      </c>
      <c r="F330" s="26">
        <f>data!BX60</f>
        <v>0</v>
      </c>
      <c r="G330" s="26">
        <f>data!BY60</f>
        <v>8.82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60886</v>
      </c>
      <c r="E331" s="86">
        <f>data!BW61</f>
        <v>0</v>
      </c>
      <c r="F331" s="86">
        <f>data!BX61</f>
        <v>0</v>
      </c>
      <c r="G331" s="86">
        <f>data!BY61</f>
        <v>659851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14129</v>
      </c>
      <c r="E332" s="86">
        <f>data!BW62</f>
        <v>0</v>
      </c>
      <c r="F332" s="86">
        <f>data!BX62</f>
        <v>0</v>
      </c>
      <c r="G332" s="86">
        <f>data!BY62</f>
        <v>139953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11028</v>
      </c>
      <c r="E333" s="86">
        <f>data!BW63</f>
        <v>0</v>
      </c>
      <c r="F333" s="86">
        <f>data!BX63</f>
        <v>0</v>
      </c>
      <c r="G333" s="86">
        <f>data!BY63</f>
        <v>1224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301</v>
      </c>
      <c r="E334" s="86">
        <f>data!BW64</f>
        <v>0</v>
      </c>
      <c r="F334" s="86">
        <f>data!BX64</f>
        <v>0</v>
      </c>
      <c r="G334" s="86">
        <f>data!BY64</f>
        <v>937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3264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19670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205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602</v>
      </c>
      <c r="E339" s="86">
        <f>data!BW69</f>
        <v>0</v>
      </c>
      <c r="F339" s="86">
        <f>data!BX69</f>
        <v>0</v>
      </c>
      <c r="G339" s="86">
        <f>data!BY69</f>
        <v>5343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-2418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104198</v>
      </c>
      <c r="E341" s="14">
        <f>data!BW71</f>
        <v>0</v>
      </c>
      <c r="F341" s="14">
        <f>data!BX71</f>
        <v>0</v>
      </c>
      <c r="G341" s="14">
        <f>data!BY71</f>
        <v>810777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412</v>
      </c>
      <c r="E348" s="85">
        <f>data!BW76</f>
        <v>0</v>
      </c>
      <c r="F348" s="85">
        <f>data!BX76</f>
        <v>0</v>
      </c>
      <c r="G348" s="85">
        <f>data!BY76</f>
        <v>3615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NAVOS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176.71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14421171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2989125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315334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877374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215594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254355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680817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-219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1694418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-86320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21361649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47180395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47180395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43400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72755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9950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11463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29.62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2020-11-20T22:14:31Z</dcterms:modified>
</cp:coreProperties>
</file>