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S:\EPH\DW\Headquarters Operations\Communications and Outreach Section - C&amp;O\ODW Form Masters\331-527_Rapid Rate Filtration Monthly Report Workbook\"/>
    </mc:Choice>
  </mc:AlternateContent>
  <xr:revisionPtr revIDLastSave="0" documentId="8_{EC305EAD-0357-4E0A-A60C-1EF5FB825B70}" xr6:coauthVersionLast="47" xr6:coauthVersionMax="47" xr10:uidLastSave="{00000000-0000-0000-0000-000000000000}"/>
  <bookViews>
    <workbookView xWindow="-120" yWindow="-120" windowWidth="29040" windowHeight="15840" tabRatio="700" xr2:uid="{00000000-000D-0000-FFFF-FFFF00000000}"/>
  </bookViews>
  <sheets>
    <sheet name="Cover Page &amp; Notes" sheetId="1" r:id="rId1"/>
    <sheet name="Rapid Rate WTP Monthly Rept" sheetId="2" r:id="rId2"/>
    <sheet name="Filter Turbidities" sheetId="18" r:id="rId3"/>
    <sheet name="Online Turb Verification" sheetId="3" r:id="rId4"/>
    <sheet name="SWTR Monthly Disinfection Rept" sheetId="4" r:id="rId5"/>
    <sheet name="Monthly Summary" sheetId="5" r:id="rId6"/>
    <sheet name="Line-by-Line_Instructions" sheetId="6" r:id="rId7"/>
    <sheet name="Req'd CT Calc" sheetId="7" state="hidden" r:id="rId8"/>
    <sheet name="CT Lookup Table" sheetId="8" state="hidden" r:id="rId9"/>
    <sheet name="Sheet5" sheetId="9" r:id="rId10"/>
    <sheet name="Sheet6" sheetId="10" r:id="rId11"/>
    <sheet name="Sheet7" sheetId="11" r:id="rId12"/>
    <sheet name="Sheet8" sheetId="12" r:id="rId13"/>
    <sheet name="Sheet9" sheetId="13" r:id="rId14"/>
    <sheet name="Sheet10" sheetId="14" r:id="rId15"/>
    <sheet name="Sheet11" sheetId="15" r:id="rId16"/>
    <sheet name="Sheet12" sheetId="16" r:id="rId17"/>
    <sheet name="Sheet13" sheetId="17" r:id="rId18"/>
  </sheets>
  <definedNames>
    <definedName name="Calculated_CT">'SWTR Monthly Disinfection Rept'!$H$15:$H$45</definedName>
    <definedName name="Chlorine_Residual">'SWTR Monthly Disinfection Rept'!$E$15:$E$45</definedName>
    <definedName name="Contact_Time">'SWTR Monthly Disinfection Rept'!$G$15:$G$45</definedName>
    <definedName name="CTLookupTbl">'CT Lookup Table'!$C$6:$AH$422</definedName>
    <definedName name="DisLogRed">'Req''d CT Calc'!$O$12</definedName>
    <definedName name="Duration_LT_0.2mg">'SWTR Monthly Disinfection Rept'!$M$15:$M$45</definedName>
    <definedName name="Grab_Samples">'Req''d CT Calc'!$B$7:$F$8</definedName>
    <definedName name="Inact_Ratio">'SWTR Monthly Disinfection Rept'!$J$15:$J$45</definedName>
    <definedName name="Lowest_Daily_Residual">'SWTR Monthly Disinfection Rept'!$L$15:$L$45</definedName>
    <definedName name="No_of_Sites_Sampled">'SWTR Monthly Disinfection Rept'!$O$15:$O$45</definedName>
    <definedName name="Peak_Hour_Flow">'SWTR Monthly Disinfection Rept'!$B$15:$B$45</definedName>
    <definedName name="pH">'SWTR Monthly Disinfection Rept'!$D$15:$D$45</definedName>
    <definedName name="PhIndex">'Req''d CT Calc'!$K$7:$AP$8</definedName>
    <definedName name="_xlnm.Print_Area" localSheetId="0">'Cover Page &amp; Notes'!$A$1:$N$111</definedName>
    <definedName name="_xlnm.Print_Area" localSheetId="3">'Online Turb Verification'!$A$1:$M$38</definedName>
    <definedName name="_xlnm.Print_Titles" localSheetId="8">'CT Lookup Table'!$1:$5</definedName>
    <definedName name="Required_CT">'SWTR Monthly Disinfection Rept'!$I$15:$I$45</definedName>
    <definedName name="Water_Temp_C">'SWTR Monthly Disinfection Rept'!$C$15:$C$45</definedName>
    <definedName name="Z_257057B6_2D53_4FEE_AA54_1ECF59604DC0_.wvu.PrintArea" localSheetId="3" hidden="1">'Online Turb Verification'!$A$1:$M$38</definedName>
    <definedName name="Z_257057B6_2D53_4FEE_AA54_1ECF59604DC0_.wvu.PrintTitles" localSheetId="8" hidden="1">'CT Lookup Table'!$1:$5</definedName>
    <definedName name="Z_A2437033_322C_442F_8B0C_90A704A94F2F_.wvu.PrintArea" localSheetId="0" hidden="1">'Cover Page &amp; Notes'!$A$1:$O$102</definedName>
    <definedName name="Z_A2437033_322C_442F_8B0C_90A704A94F2F_.wvu.PrintArea" localSheetId="3" hidden="1">'Online Turb Verification'!$A$1:$M$38</definedName>
    <definedName name="Z_A2437033_322C_442F_8B0C_90A704A94F2F_.wvu.PrintTitles" localSheetId="8" hidden="1">'CT Lookup Table'!$1:$5</definedName>
    <definedName name="Z_EE9AC70A_7761_44F1_B893_5D597A724855_.wvu.PrintArea" localSheetId="0" hidden="1">'Cover Page &amp; Notes'!$A$1:$O$102</definedName>
    <definedName name="Z_EE9AC70A_7761_44F1_B893_5D597A724855_.wvu.PrintArea" localSheetId="3" hidden="1">'Online Turb Verification'!$A$1:$M$38</definedName>
    <definedName name="Z_EE9AC70A_7761_44F1_B893_5D597A724855_.wvu.PrintTitles" localSheetId="8" hidden="1">'CT Lookup Table'!$1:$5</definedName>
  </definedNames>
  <calcPr calcId="191029"/>
  <customWorkbookViews>
    <customWorkbookView name="Leslie, Jolyn  C  (DOH) - Personal View" guid="{A2437033-322C-442F-8B0C-90A704A94F2F}" mergeInterval="0" personalView="1" maximized="1" xWindow="-4" yWindow="-4" windowWidth="2168" windowHeight="1408" tabRatio="618" activeSheetId="6"/>
    <customWorkbookView name="Administrator - Personal View" guid="{257057B6-2D53-4FEE-AA54-1ECF59604DC0}" mergeInterval="0" personalView="1" maximized="1" xWindow="1" yWindow="1" windowWidth="1916" windowHeight="938" tabRatio="618" activeSheetId="6"/>
    <customWorkbookView name="Feagin, Nancy  (DOH) - Personal View" guid="{EE9AC70A-7761-44F1-B893-5D597A724855}" mergeInterval="0" personalView="1" maximized="1" windowWidth="1280" windowHeight="749" tabRatio="618"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8" l="1"/>
  <c r="H5" i="18"/>
  <c r="H4" i="18"/>
  <c r="I2" i="18"/>
  <c r="G2" i="18"/>
  <c r="C6" i="18"/>
  <c r="C5" i="18"/>
  <c r="C4" i="18"/>
  <c r="I41" i="18"/>
  <c r="AD248" i="8" l="1"/>
  <c r="AE248" i="8" s="1"/>
  <c r="AF248" i="8" s="1"/>
  <c r="AG248" i="8" s="1"/>
  <c r="Y248" i="8"/>
  <c r="Z248" i="8" s="1"/>
  <c r="AA248" i="8" s="1"/>
  <c r="AB248" i="8" s="1"/>
  <c r="T248" i="8"/>
  <c r="U248" i="8" s="1"/>
  <c r="V248" i="8" s="1"/>
  <c r="W248" i="8" s="1"/>
  <c r="O248" i="8"/>
  <c r="P248" i="8" s="1"/>
  <c r="Q248" i="8" s="1"/>
  <c r="R248" i="8" s="1"/>
  <c r="J248" i="8"/>
  <c r="K248" i="8" s="1"/>
  <c r="L248" i="8" s="1"/>
  <c r="M248" i="8" s="1"/>
  <c r="E248" i="8"/>
  <c r="F248" i="8" s="1"/>
  <c r="G248" i="8" s="1"/>
  <c r="H248" i="8" s="1"/>
  <c r="AD168" i="8"/>
  <c r="AE168" i="8" s="1"/>
  <c r="AF168" i="8" s="1"/>
  <c r="AG168" i="8" s="1"/>
  <c r="Y168" i="8"/>
  <c r="Z168" i="8" s="1"/>
  <c r="AA168" i="8" s="1"/>
  <c r="AB168" i="8" s="1"/>
  <c r="T168" i="8"/>
  <c r="U168" i="8" s="1"/>
  <c r="V168" i="8" s="1"/>
  <c r="W168" i="8" s="1"/>
  <c r="O168" i="8"/>
  <c r="P168" i="8" s="1"/>
  <c r="Q168" i="8" s="1"/>
  <c r="R168" i="8" s="1"/>
  <c r="J168" i="8"/>
  <c r="K168" i="8" s="1"/>
  <c r="L168" i="8" s="1"/>
  <c r="M168" i="8" s="1"/>
  <c r="E168" i="8"/>
  <c r="F168" i="8" s="1"/>
  <c r="G168" i="8" s="1"/>
  <c r="H168" i="8" s="1"/>
  <c r="C56" i="8"/>
  <c r="C24" i="8"/>
  <c r="C8" i="8"/>
  <c r="C408" i="8"/>
  <c r="C392" i="8"/>
  <c r="C376" i="8"/>
  <c r="C360" i="8"/>
  <c r="C344" i="8"/>
  <c r="C328" i="8"/>
  <c r="C312" i="8"/>
  <c r="C296" i="8"/>
  <c r="C280" i="8"/>
  <c r="C264" i="8"/>
  <c r="C248" i="8"/>
  <c r="C232" i="8"/>
  <c r="C216" i="8"/>
  <c r="C200" i="8"/>
  <c r="C184" i="8"/>
  <c r="C168" i="8"/>
  <c r="C152" i="8"/>
  <c r="C136" i="8"/>
  <c r="C120" i="8"/>
  <c r="C104" i="8"/>
  <c r="C88" i="8"/>
  <c r="C72" i="8"/>
  <c r="C40" i="8"/>
  <c r="B3" i="3" l="1"/>
  <c r="B2" i="3"/>
  <c r="F50" i="4" l="1"/>
  <c r="F49" i="4"/>
  <c r="F48" i="4"/>
  <c r="M4" i="4" l="1"/>
  <c r="M47" i="4" l="1"/>
  <c r="K4" i="4"/>
  <c r="P50" i="4"/>
  <c r="P49" i="4"/>
  <c r="P48" i="4"/>
  <c r="H49" i="2" l="1"/>
  <c r="K10" i="5" l="1"/>
  <c r="K17" i="5"/>
  <c r="V13" i="2"/>
  <c r="H47" i="2"/>
  <c r="K14" i="5" s="1"/>
  <c r="L47" i="4"/>
  <c r="K31" i="5" s="1"/>
  <c r="T45" i="7"/>
  <c r="V45" i="7" s="1"/>
  <c r="T44" i="7"/>
  <c r="V44" i="7" s="1"/>
  <c r="T43" i="7"/>
  <c r="V43" i="7" s="1"/>
  <c r="T42" i="7"/>
  <c r="V42" i="7" s="1"/>
  <c r="T41" i="7"/>
  <c r="V41" i="7" s="1"/>
  <c r="T40" i="7"/>
  <c r="V40" i="7" s="1"/>
  <c r="T39" i="7"/>
  <c r="V39" i="7" s="1"/>
  <c r="T38" i="7"/>
  <c r="V38" i="7" s="1"/>
  <c r="T37" i="7"/>
  <c r="V37" i="7" s="1"/>
  <c r="U37" i="7"/>
  <c r="T36" i="7"/>
  <c r="V36" i="7" s="1"/>
  <c r="U36" i="7"/>
  <c r="T35" i="7"/>
  <c r="V35" i="7" s="1"/>
  <c r="T34" i="7"/>
  <c r="V34" i="7" s="1"/>
  <c r="T33" i="7"/>
  <c r="V33" i="7" s="1"/>
  <c r="T32" i="7"/>
  <c r="V32" i="7" s="1"/>
  <c r="T31" i="7"/>
  <c r="V31" i="7" s="1"/>
  <c r="T30" i="7"/>
  <c r="V30" i="7" s="1"/>
  <c r="T29" i="7"/>
  <c r="V29" i="7" s="1"/>
  <c r="T28" i="7"/>
  <c r="V28" i="7" s="1"/>
  <c r="T27" i="7"/>
  <c r="V27" i="7" s="1"/>
  <c r="T26" i="7"/>
  <c r="V26" i="7" s="1"/>
  <c r="T25" i="7"/>
  <c r="V25" i="7" s="1"/>
  <c r="T24" i="7"/>
  <c r="V24" i="7" s="1"/>
  <c r="T23" i="7"/>
  <c r="V23" i="7" s="1"/>
  <c r="T22" i="7"/>
  <c r="V22" i="7" s="1"/>
  <c r="T21" i="7"/>
  <c r="V21" i="7" s="1"/>
  <c r="T20" i="7"/>
  <c r="V20" i="7" s="1"/>
  <c r="T19" i="7"/>
  <c r="V19" i="7" s="1"/>
  <c r="T18" i="7"/>
  <c r="V18" i="7" s="1"/>
  <c r="T17" i="7"/>
  <c r="V17" i="7" s="1"/>
  <c r="T16" i="7"/>
  <c r="V16" i="7" s="1"/>
  <c r="T15" i="7"/>
  <c r="V15" i="7" s="1"/>
  <c r="L50" i="4"/>
  <c r="B50" i="4"/>
  <c r="U17" i="7"/>
  <c r="U15" i="7"/>
  <c r="AD422" i="8"/>
  <c r="AE422" i="8" s="1"/>
  <c r="Y422" i="8"/>
  <c r="Z422" i="8" s="1"/>
  <c r="AA422" i="8" s="1"/>
  <c r="AB422" i="8" s="1"/>
  <c r="T422" i="8"/>
  <c r="U422" i="8" s="1"/>
  <c r="V422" i="8" s="1"/>
  <c r="W422" i="8" s="1"/>
  <c r="O422" i="8"/>
  <c r="P422" i="8" s="1"/>
  <c r="Q422" i="8" s="1"/>
  <c r="R422" i="8" s="1"/>
  <c r="J422" i="8"/>
  <c r="K422" i="8" s="1"/>
  <c r="L422" i="8" s="1"/>
  <c r="M422" i="8" s="1"/>
  <c r="E422" i="8"/>
  <c r="F422" i="8" s="1"/>
  <c r="G422" i="8" s="1"/>
  <c r="H422" i="8" s="1"/>
  <c r="C422" i="8"/>
  <c r="AD421" i="8"/>
  <c r="AE421" i="8" s="1"/>
  <c r="AF421" i="8" s="1"/>
  <c r="AG421" i="8" s="1"/>
  <c r="Y421" i="8"/>
  <c r="Z421" i="8" s="1"/>
  <c r="AA421" i="8" s="1"/>
  <c r="AB421" i="8" s="1"/>
  <c r="T421" i="8"/>
  <c r="U421" i="8" s="1"/>
  <c r="V421" i="8" s="1"/>
  <c r="W421" i="8" s="1"/>
  <c r="O421" i="8"/>
  <c r="P421" i="8" s="1"/>
  <c r="Q421" i="8" s="1"/>
  <c r="R421" i="8" s="1"/>
  <c r="J421" i="8"/>
  <c r="K421" i="8" s="1"/>
  <c r="L421" i="8" s="1"/>
  <c r="M421" i="8" s="1"/>
  <c r="E421" i="8"/>
  <c r="F421" i="8" s="1"/>
  <c r="G421" i="8" s="1"/>
  <c r="H421" i="8" s="1"/>
  <c r="C421" i="8"/>
  <c r="AD420" i="8"/>
  <c r="AE420" i="8" s="1"/>
  <c r="AF420" i="8" s="1"/>
  <c r="AG420" i="8" s="1"/>
  <c r="Y420" i="8"/>
  <c r="Z420" i="8"/>
  <c r="AA420" i="8" s="1"/>
  <c r="AB420" i="8" s="1"/>
  <c r="T420" i="8"/>
  <c r="U420" i="8" s="1"/>
  <c r="V420" i="8" s="1"/>
  <c r="W420" i="8" s="1"/>
  <c r="O420" i="8"/>
  <c r="P420" i="8" s="1"/>
  <c r="Q420" i="8" s="1"/>
  <c r="R420" i="8" s="1"/>
  <c r="J420" i="8"/>
  <c r="K420" i="8" s="1"/>
  <c r="L420" i="8" s="1"/>
  <c r="M420" i="8" s="1"/>
  <c r="E420" i="8"/>
  <c r="F420" i="8" s="1"/>
  <c r="G420" i="8" s="1"/>
  <c r="H420" i="8" s="1"/>
  <c r="C420" i="8"/>
  <c r="AD419" i="8"/>
  <c r="AE419" i="8" s="1"/>
  <c r="AF419" i="8" s="1"/>
  <c r="AG419" i="8" s="1"/>
  <c r="Y419" i="8"/>
  <c r="Z419" i="8" s="1"/>
  <c r="AA419" i="8" s="1"/>
  <c r="AB419" i="8" s="1"/>
  <c r="T419" i="8"/>
  <c r="U419" i="8" s="1"/>
  <c r="V419" i="8" s="1"/>
  <c r="W419" i="8" s="1"/>
  <c r="O419" i="8"/>
  <c r="P419" i="8" s="1"/>
  <c r="Q419" i="8" s="1"/>
  <c r="R419" i="8" s="1"/>
  <c r="J419" i="8"/>
  <c r="K419" i="8" s="1"/>
  <c r="L419" i="8" s="1"/>
  <c r="M419" i="8" s="1"/>
  <c r="E419" i="8"/>
  <c r="F419" i="8" s="1"/>
  <c r="G419" i="8" s="1"/>
  <c r="H419" i="8" s="1"/>
  <c r="C419" i="8"/>
  <c r="AD418" i="8"/>
  <c r="AE418" i="8" s="1"/>
  <c r="AF418" i="8" s="1"/>
  <c r="AG418" i="8" s="1"/>
  <c r="Y418" i="8"/>
  <c r="Z418" i="8" s="1"/>
  <c r="AA418" i="8" s="1"/>
  <c r="AB418" i="8" s="1"/>
  <c r="T418" i="8"/>
  <c r="U418" i="8" s="1"/>
  <c r="V418" i="8" s="1"/>
  <c r="W418" i="8" s="1"/>
  <c r="O418" i="8"/>
  <c r="P418" i="8" s="1"/>
  <c r="Q418" i="8" s="1"/>
  <c r="R418" i="8" s="1"/>
  <c r="J418" i="8"/>
  <c r="K418" i="8" s="1"/>
  <c r="E418" i="8"/>
  <c r="F418" i="8" s="1"/>
  <c r="G418" i="8" s="1"/>
  <c r="H418" i="8" s="1"/>
  <c r="C418" i="8"/>
  <c r="AD417" i="8"/>
  <c r="AE417" i="8" s="1"/>
  <c r="AF417" i="8" s="1"/>
  <c r="AG417" i="8" s="1"/>
  <c r="Y417" i="8"/>
  <c r="T417" i="8"/>
  <c r="U417" i="8" s="1"/>
  <c r="V417" i="8" s="1"/>
  <c r="W417" i="8" s="1"/>
  <c r="O417" i="8"/>
  <c r="P417" i="8" s="1"/>
  <c r="Q417" i="8" s="1"/>
  <c r="R417" i="8" s="1"/>
  <c r="J417" i="8"/>
  <c r="K417" i="8" s="1"/>
  <c r="L417" i="8" s="1"/>
  <c r="M417" i="8" s="1"/>
  <c r="E417" i="8"/>
  <c r="F417" i="8" s="1"/>
  <c r="G417" i="8" s="1"/>
  <c r="H417" i="8" s="1"/>
  <c r="C417" i="8"/>
  <c r="AD416" i="8"/>
  <c r="AE416" i="8" s="1"/>
  <c r="AF416" i="8" s="1"/>
  <c r="AG416" i="8" s="1"/>
  <c r="Y416" i="8"/>
  <c r="Z416" i="8" s="1"/>
  <c r="AA416" i="8" s="1"/>
  <c r="AB416" i="8" s="1"/>
  <c r="T416" i="8"/>
  <c r="U416" i="8" s="1"/>
  <c r="V416" i="8" s="1"/>
  <c r="W416" i="8" s="1"/>
  <c r="O416" i="8"/>
  <c r="P416" i="8" s="1"/>
  <c r="Q416" i="8" s="1"/>
  <c r="R416" i="8" s="1"/>
  <c r="J416" i="8"/>
  <c r="K416" i="8" s="1"/>
  <c r="L416" i="8" s="1"/>
  <c r="M416" i="8" s="1"/>
  <c r="E416" i="8"/>
  <c r="F416" i="8" s="1"/>
  <c r="G416" i="8" s="1"/>
  <c r="H416" i="8" s="1"/>
  <c r="C416" i="8"/>
  <c r="AD415" i="8"/>
  <c r="AE415" i="8" s="1"/>
  <c r="AF415" i="8" s="1"/>
  <c r="AG415" i="8" s="1"/>
  <c r="Y415" i="8"/>
  <c r="Z415" i="8" s="1"/>
  <c r="AA415" i="8" s="1"/>
  <c r="AB415" i="8" s="1"/>
  <c r="T415" i="8"/>
  <c r="U415" i="8" s="1"/>
  <c r="V415" i="8" s="1"/>
  <c r="W415" i="8" s="1"/>
  <c r="O415" i="8"/>
  <c r="P415" i="8" s="1"/>
  <c r="Q415" i="8" s="1"/>
  <c r="R415" i="8" s="1"/>
  <c r="J415" i="8"/>
  <c r="K415" i="8" s="1"/>
  <c r="L415" i="8" s="1"/>
  <c r="M415" i="8" s="1"/>
  <c r="E415" i="8"/>
  <c r="F415" i="8" s="1"/>
  <c r="G415" i="8" s="1"/>
  <c r="H415" i="8" s="1"/>
  <c r="C415" i="8"/>
  <c r="AD414" i="8"/>
  <c r="AE414" i="8" s="1"/>
  <c r="AF414" i="8" s="1"/>
  <c r="AG414" i="8" s="1"/>
  <c r="Y414" i="8"/>
  <c r="Z414" i="8" s="1"/>
  <c r="AA414" i="8" s="1"/>
  <c r="AB414" i="8" s="1"/>
  <c r="T414" i="8"/>
  <c r="U414" i="8" s="1"/>
  <c r="V414" i="8" s="1"/>
  <c r="W414" i="8" s="1"/>
  <c r="O414" i="8"/>
  <c r="P414" i="8" s="1"/>
  <c r="Q414" i="8" s="1"/>
  <c r="R414" i="8" s="1"/>
  <c r="J414" i="8"/>
  <c r="E414" i="8"/>
  <c r="F414" i="8" s="1"/>
  <c r="G414" i="8" s="1"/>
  <c r="H414" i="8" s="1"/>
  <c r="C414" i="8"/>
  <c r="AD413" i="8"/>
  <c r="AE413" i="8" s="1"/>
  <c r="AF413" i="8" s="1"/>
  <c r="AG413" i="8" s="1"/>
  <c r="Y413" i="8"/>
  <c r="Z413" i="8" s="1"/>
  <c r="AA413" i="8" s="1"/>
  <c r="AB413" i="8" s="1"/>
  <c r="T413" i="8"/>
  <c r="U413" i="8" s="1"/>
  <c r="V413" i="8" s="1"/>
  <c r="W413" i="8" s="1"/>
  <c r="O413" i="8"/>
  <c r="P413" i="8" s="1"/>
  <c r="Q413" i="8" s="1"/>
  <c r="R413" i="8" s="1"/>
  <c r="J413" i="8"/>
  <c r="K413" i="8" s="1"/>
  <c r="L413" i="8" s="1"/>
  <c r="M413" i="8" s="1"/>
  <c r="E413" i="8"/>
  <c r="F413" i="8" s="1"/>
  <c r="G413" i="8" s="1"/>
  <c r="H413" i="8" s="1"/>
  <c r="C413" i="8"/>
  <c r="AD412" i="8"/>
  <c r="AE412" i="8" s="1"/>
  <c r="AF412" i="8" s="1"/>
  <c r="AG412" i="8" s="1"/>
  <c r="Y412" i="8"/>
  <c r="Z412" i="8" s="1"/>
  <c r="AA412" i="8" s="1"/>
  <c r="AB412" i="8" s="1"/>
  <c r="T412" i="8"/>
  <c r="U412" i="8" s="1"/>
  <c r="V412" i="8" s="1"/>
  <c r="W412" i="8" s="1"/>
  <c r="O412" i="8"/>
  <c r="P412" i="8" s="1"/>
  <c r="Q412" i="8" s="1"/>
  <c r="R412" i="8" s="1"/>
  <c r="J412" i="8"/>
  <c r="K412" i="8" s="1"/>
  <c r="L412" i="8" s="1"/>
  <c r="M412" i="8" s="1"/>
  <c r="E412" i="8"/>
  <c r="F412" i="8" s="1"/>
  <c r="G412" i="8" s="1"/>
  <c r="H412" i="8" s="1"/>
  <c r="C412" i="8"/>
  <c r="AD411" i="8"/>
  <c r="AE411" i="8" s="1"/>
  <c r="AF411" i="8" s="1"/>
  <c r="AG411" i="8" s="1"/>
  <c r="Y411" i="8"/>
  <c r="Z411" i="8" s="1"/>
  <c r="AA411" i="8" s="1"/>
  <c r="AB411" i="8" s="1"/>
  <c r="T411" i="8"/>
  <c r="U411" i="8" s="1"/>
  <c r="V411" i="8" s="1"/>
  <c r="W411" i="8" s="1"/>
  <c r="O411" i="8"/>
  <c r="P411" i="8" s="1"/>
  <c r="Q411" i="8" s="1"/>
  <c r="R411" i="8" s="1"/>
  <c r="J411" i="8"/>
  <c r="K411" i="8" s="1"/>
  <c r="L411" i="8" s="1"/>
  <c r="M411" i="8" s="1"/>
  <c r="E411" i="8"/>
  <c r="F411" i="8" s="1"/>
  <c r="G411" i="8" s="1"/>
  <c r="H411" i="8" s="1"/>
  <c r="C411" i="8"/>
  <c r="AD410" i="8"/>
  <c r="AE410" i="8" s="1"/>
  <c r="AF410" i="8" s="1"/>
  <c r="AG410" i="8" s="1"/>
  <c r="Y410" i="8"/>
  <c r="Z410" i="8" s="1"/>
  <c r="AA410" i="8" s="1"/>
  <c r="AB410" i="8" s="1"/>
  <c r="T410" i="8"/>
  <c r="U410" i="8" s="1"/>
  <c r="V410" i="8" s="1"/>
  <c r="W410" i="8" s="1"/>
  <c r="O410" i="8"/>
  <c r="P410" i="8" s="1"/>
  <c r="Q410" i="8" s="1"/>
  <c r="R410" i="8" s="1"/>
  <c r="J410" i="8"/>
  <c r="K410" i="8" s="1"/>
  <c r="E410" i="8"/>
  <c r="F410" i="8" s="1"/>
  <c r="G410" i="8" s="1"/>
  <c r="H410" i="8" s="1"/>
  <c r="C410" i="8"/>
  <c r="AD409" i="8"/>
  <c r="AE409" i="8" s="1"/>
  <c r="AF409" i="8" s="1"/>
  <c r="AG409" i="8" s="1"/>
  <c r="Y409" i="8"/>
  <c r="Z409" i="8" s="1"/>
  <c r="AA409" i="8" s="1"/>
  <c r="AB409" i="8" s="1"/>
  <c r="T409" i="8"/>
  <c r="U409" i="8" s="1"/>
  <c r="V409" i="8" s="1"/>
  <c r="W409" i="8" s="1"/>
  <c r="O409" i="8"/>
  <c r="P409" i="8" s="1"/>
  <c r="Q409" i="8" s="1"/>
  <c r="R409" i="8" s="1"/>
  <c r="J409" i="8"/>
  <c r="K409" i="8" s="1"/>
  <c r="L409" i="8" s="1"/>
  <c r="M409" i="8" s="1"/>
  <c r="E409" i="8"/>
  <c r="F409" i="8" s="1"/>
  <c r="C409" i="8"/>
  <c r="C407" i="8"/>
  <c r="AH358" i="8"/>
  <c r="AH374" i="8" s="1"/>
  <c r="AH390" i="8" s="1"/>
  <c r="AH406" i="8" s="1"/>
  <c r="AD342" i="8"/>
  <c r="AE342" i="8" s="1"/>
  <c r="AC358" i="8"/>
  <c r="AC374" i="8" s="1"/>
  <c r="AC390" i="8" s="1"/>
  <c r="AC406" i="8" s="1"/>
  <c r="Y342" i="8"/>
  <c r="X358" i="8"/>
  <c r="X374" i="8"/>
  <c r="X390" i="8" s="1"/>
  <c r="X406" i="8" s="1"/>
  <c r="T342" i="8"/>
  <c r="U342" i="8" s="1"/>
  <c r="S358" i="8"/>
  <c r="S374" i="8" s="1"/>
  <c r="S390" i="8" s="1"/>
  <c r="S406" i="8" s="1"/>
  <c r="O342" i="8"/>
  <c r="N358" i="8"/>
  <c r="N374" i="8" s="1"/>
  <c r="N390" i="8" s="1"/>
  <c r="N406" i="8" s="1"/>
  <c r="J342" i="8"/>
  <c r="I358" i="8"/>
  <c r="I374" i="8" s="1"/>
  <c r="I390" i="8" s="1"/>
  <c r="I406" i="8" s="1"/>
  <c r="E342" i="8"/>
  <c r="D358" i="8"/>
  <c r="D374" i="8" s="1"/>
  <c r="D390" i="8" s="1"/>
  <c r="D406" i="8" s="1"/>
  <c r="C406" i="8"/>
  <c r="AH357" i="8"/>
  <c r="AH373" i="8" s="1"/>
  <c r="AH389" i="8" s="1"/>
  <c r="AH405" i="8" s="1"/>
  <c r="AD341" i="8"/>
  <c r="AC357" i="8"/>
  <c r="AC373" i="8" s="1"/>
  <c r="AC389" i="8" s="1"/>
  <c r="AC405" i="8" s="1"/>
  <c r="Y341" i="8"/>
  <c r="Z341" i="8" s="1"/>
  <c r="X357" i="8"/>
  <c r="X373" i="8" s="1"/>
  <c r="X389" i="8" s="1"/>
  <c r="X405" i="8" s="1"/>
  <c r="T341" i="8"/>
  <c r="U341" i="8" s="1"/>
  <c r="V341" i="8" s="1"/>
  <c r="S357" i="8"/>
  <c r="S373" i="8" s="1"/>
  <c r="S389" i="8" s="1"/>
  <c r="S405" i="8" s="1"/>
  <c r="O341" i="8"/>
  <c r="O357" i="8" s="1"/>
  <c r="O373" i="8" s="1"/>
  <c r="O389" i="8" s="1"/>
  <c r="N357" i="8"/>
  <c r="N373" i="8" s="1"/>
  <c r="N389" i="8" s="1"/>
  <c r="N405" i="8" s="1"/>
  <c r="J341" i="8"/>
  <c r="I357" i="8"/>
  <c r="I373" i="8" s="1"/>
  <c r="I389" i="8" s="1"/>
  <c r="I405" i="8" s="1"/>
  <c r="E341" i="8"/>
  <c r="D357" i="8"/>
  <c r="D373" i="8" s="1"/>
  <c r="D389" i="8" s="1"/>
  <c r="D405" i="8" s="1"/>
  <c r="C405" i="8"/>
  <c r="AH356" i="8"/>
  <c r="AH372" i="8" s="1"/>
  <c r="AH388" i="8" s="1"/>
  <c r="AH404" i="8" s="1"/>
  <c r="AD340" i="8"/>
  <c r="AC356" i="8"/>
  <c r="AC372" i="8" s="1"/>
  <c r="AC388" i="8" s="1"/>
  <c r="AC404" i="8" s="1"/>
  <c r="Y340" i="8"/>
  <c r="Y356" i="8" s="1"/>
  <c r="X356" i="8"/>
  <c r="X372" i="8" s="1"/>
  <c r="X388" i="8" s="1"/>
  <c r="X404" i="8" s="1"/>
  <c r="T340" i="8"/>
  <c r="U340" i="8" s="1"/>
  <c r="S356" i="8"/>
  <c r="S372" i="8" s="1"/>
  <c r="S388" i="8" s="1"/>
  <c r="S404" i="8" s="1"/>
  <c r="O340" i="8"/>
  <c r="O356" i="8" s="1"/>
  <c r="O372" i="8" s="1"/>
  <c r="N356" i="8"/>
  <c r="N372" i="8" s="1"/>
  <c r="N388" i="8" s="1"/>
  <c r="N404" i="8" s="1"/>
  <c r="J340" i="8"/>
  <c r="J356" i="8" s="1"/>
  <c r="I356" i="8"/>
  <c r="I372" i="8" s="1"/>
  <c r="I388" i="8" s="1"/>
  <c r="I404" i="8" s="1"/>
  <c r="E340" i="8"/>
  <c r="F340" i="8" s="1"/>
  <c r="D356" i="8"/>
  <c r="D372" i="8" s="1"/>
  <c r="D388" i="8" s="1"/>
  <c r="D404" i="8" s="1"/>
  <c r="C404" i="8"/>
  <c r="AH355" i="8"/>
  <c r="AH371" i="8" s="1"/>
  <c r="AH387" i="8" s="1"/>
  <c r="AH403" i="8" s="1"/>
  <c r="AD339" i="8"/>
  <c r="AD355" i="8" s="1"/>
  <c r="AC355" i="8"/>
  <c r="AC371" i="8" s="1"/>
  <c r="AC387" i="8" s="1"/>
  <c r="AC403" i="8" s="1"/>
  <c r="Y339" i="8"/>
  <c r="Z339" i="8" s="1"/>
  <c r="X355" i="8"/>
  <c r="X371" i="8" s="1"/>
  <c r="X387" i="8" s="1"/>
  <c r="X403" i="8" s="1"/>
  <c r="T339" i="8"/>
  <c r="T355" i="8" s="1"/>
  <c r="S355" i="8"/>
  <c r="S371" i="8" s="1"/>
  <c r="S387" i="8" s="1"/>
  <c r="S403" i="8" s="1"/>
  <c r="O339" i="8"/>
  <c r="N355" i="8"/>
  <c r="N371" i="8" s="1"/>
  <c r="N387" i="8" s="1"/>
  <c r="N403" i="8" s="1"/>
  <c r="J339" i="8"/>
  <c r="I355" i="8"/>
  <c r="I371" i="8" s="1"/>
  <c r="I387" i="8" s="1"/>
  <c r="I403" i="8" s="1"/>
  <c r="E339" i="8"/>
  <c r="D355" i="8"/>
  <c r="D371" i="8" s="1"/>
  <c r="D387" i="8" s="1"/>
  <c r="D403" i="8" s="1"/>
  <c r="C403" i="8"/>
  <c r="AH354" i="8"/>
  <c r="AH370" i="8" s="1"/>
  <c r="AH386" i="8" s="1"/>
  <c r="AH402" i="8" s="1"/>
  <c r="AD338" i="8"/>
  <c r="AE338" i="8" s="1"/>
  <c r="AC354" i="8"/>
  <c r="AC370" i="8" s="1"/>
  <c r="AC386" i="8" s="1"/>
  <c r="AC402" i="8" s="1"/>
  <c r="Y338" i="8"/>
  <c r="Y354" i="8" s="1"/>
  <c r="X354" i="8"/>
  <c r="X370" i="8" s="1"/>
  <c r="X386" i="8" s="1"/>
  <c r="X402" i="8" s="1"/>
  <c r="T338" i="8"/>
  <c r="T354" i="8" s="1"/>
  <c r="S354" i="8"/>
  <c r="S370" i="8" s="1"/>
  <c r="S386" i="8" s="1"/>
  <c r="S402" i="8" s="1"/>
  <c r="O338" i="8"/>
  <c r="O354" i="8" s="1"/>
  <c r="N354" i="8"/>
  <c r="N370" i="8" s="1"/>
  <c r="N386" i="8" s="1"/>
  <c r="N402" i="8" s="1"/>
  <c r="J338" i="8"/>
  <c r="K338" i="8" s="1"/>
  <c r="L338" i="8" s="1"/>
  <c r="M338" i="8" s="1"/>
  <c r="I354" i="8"/>
  <c r="I370" i="8" s="1"/>
  <c r="I386" i="8" s="1"/>
  <c r="I402" i="8" s="1"/>
  <c r="E338" i="8"/>
  <c r="D354" i="8"/>
  <c r="D370" i="8" s="1"/>
  <c r="D386" i="8" s="1"/>
  <c r="D402" i="8" s="1"/>
  <c r="C402" i="8"/>
  <c r="AH353" i="8"/>
  <c r="AH369" i="8" s="1"/>
  <c r="AH385" i="8" s="1"/>
  <c r="AH401" i="8" s="1"/>
  <c r="AD337" i="8"/>
  <c r="AE337" i="8" s="1"/>
  <c r="AE353" i="8" s="1"/>
  <c r="AC353" i="8"/>
  <c r="AC369" i="8" s="1"/>
  <c r="AC385" i="8" s="1"/>
  <c r="AC401" i="8" s="1"/>
  <c r="Y337" i="8"/>
  <c r="Z337" i="8" s="1"/>
  <c r="AA337" i="8" s="1"/>
  <c r="X353" i="8"/>
  <c r="X369" i="8" s="1"/>
  <c r="X385" i="8" s="1"/>
  <c r="X401" i="8" s="1"/>
  <c r="T337" i="8"/>
  <c r="U337" i="8" s="1"/>
  <c r="S353" i="8"/>
  <c r="S369" i="8" s="1"/>
  <c r="S385" i="8" s="1"/>
  <c r="S401" i="8" s="1"/>
  <c r="O337" i="8"/>
  <c r="O353" i="8" s="1"/>
  <c r="N353" i="8"/>
  <c r="N369" i="8" s="1"/>
  <c r="N385" i="8" s="1"/>
  <c r="N401" i="8" s="1"/>
  <c r="J337" i="8"/>
  <c r="I353" i="8"/>
  <c r="I369" i="8" s="1"/>
  <c r="I385" i="8" s="1"/>
  <c r="I401" i="8" s="1"/>
  <c r="E337" i="8"/>
  <c r="D353" i="8"/>
  <c r="D369" i="8" s="1"/>
  <c r="D385" i="8" s="1"/>
  <c r="D401" i="8" s="1"/>
  <c r="C401" i="8"/>
  <c r="AH352" i="8"/>
  <c r="AH368" i="8" s="1"/>
  <c r="AH384" i="8" s="1"/>
  <c r="AH400" i="8" s="1"/>
  <c r="AD336" i="8"/>
  <c r="AE336" i="8" s="1"/>
  <c r="AC352" i="8"/>
  <c r="AC368" i="8" s="1"/>
  <c r="AC384" i="8" s="1"/>
  <c r="AC400" i="8" s="1"/>
  <c r="Y336" i="8"/>
  <c r="Z336" i="8" s="1"/>
  <c r="X352" i="8"/>
  <c r="X368" i="8" s="1"/>
  <c r="X384" i="8" s="1"/>
  <c r="X400" i="8" s="1"/>
  <c r="T336" i="8"/>
  <c r="S352" i="8"/>
  <c r="S368" i="8" s="1"/>
  <c r="S384" i="8" s="1"/>
  <c r="S400" i="8" s="1"/>
  <c r="O336" i="8"/>
  <c r="P336" i="8" s="1"/>
  <c r="N352" i="8"/>
  <c r="N368" i="8" s="1"/>
  <c r="N384" i="8" s="1"/>
  <c r="N400" i="8" s="1"/>
  <c r="J336" i="8"/>
  <c r="K336" i="8" s="1"/>
  <c r="I352" i="8"/>
  <c r="I368" i="8" s="1"/>
  <c r="I384" i="8" s="1"/>
  <c r="I400" i="8" s="1"/>
  <c r="E336" i="8"/>
  <c r="F336" i="8" s="1"/>
  <c r="D352" i="8"/>
  <c r="D368" i="8" s="1"/>
  <c r="D384" i="8" s="1"/>
  <c r="D400" i="8" s="1"/>
  <c r="C400" i="8"/>
  <c r="AH351" i="8"/>
  <c r="AH367" i="8" s="1"/>
  <c r="AH383" i="8" s="1"/>
  <c r="AH399" i="8" s="1"/>
  <c r="AD335" i="8"/>
  <c r="AE335" i="8" s="1"/>
  <c r="AC351" i="8"/>
  <c r="AC367" i="8" s="1"/>
  <c r="AC383" i="8" s="1"/>
  <c r="AC399" i="8" s="1"/>
  <c r="Y335" i="8"/>
  <c r="X351" i="8"/>
  <c r="X367" i="8" s="1"/>
  <c r="X383" i="8" s="1"/>
  <c r="X399" i="8" s="1"/>
  <c r="T335" i="8"/>
  <c r="S351" i="8"/>
  <c r="S367" i="8" s="1"/>
  <c r="S383" i="8" s="1"/>
  <c r="S399" i="8" s="1"/>
  <c r="O335" i="8"/>
  <c r="N351" i="8"/>
  <c r="N367" i="8" s="1"/>
  <c r="N383" i="8" s="1"/>
  <c r="N399" i="8" s="1"/>
  <c r="J335" i="8"/>
  <c r="K335" i="8" s="1"/>
  <c r="L335" i="8" s="1"/>
  <c r="L351" i="8" s="1"/>
  <c r="L367" i="8" s="1"/>
  <c r="L383" i="8" s="1"/>
  <c r="L399" i="8" s="1"/>
  <c r="I351" i="8"/>
  <c r="I367" i="8" s="1"/>
  <c r="I383" i="8" s="1"/>
  <c r="I399" i="8" s="1"/>
  <c r="E335" i="8"/>
  <c r="D351" i="8"/>
  <c r="D367" i="8" s="1"/>
  <c r="D383" i="8" s="1"/>
  <c r="D399" i="8" s="1"/>
  <c r="C399" i="8"/>
  <c r="AH350" i="8"/>
  <c r="AH366" i="8" s="1"/>
  <c r="AH382" i="8" s="1"/>
  <c r="AH398" i="8" s="1"/>
  <c r="AD334" i="8"/>
  <c r="AC350" i="8"/>
  <c r="AC366" i="8" s="1"/>
  <c r="AC382" i="8" s="1"/>
  <c r="AC398" i="8" s="1"/>
  <c r="Y334" i="8"/>
  <c r="X350" i="8"/>
  <c r="X366" i="8" s="1"/>
  <c r="X382" i="8" s="1"/>
  <c r="X398" i="8" s="1"/>
  <c r="T334" i="8"/>
  <c r="S350" i="8"/>
  <c r="S366" i="8" s="1"/>
  <c r="S382" i="8" s="1"/>
  <c r="S398" i="8" s="1"/>
  <c r="O334" i="8"/>
  <c r="O350" i="8" s="1"/>
  <c r="N350" i="8"/>
  <c r="N366" i="8" s="1"/>
  <c r="N382" i="8" s="1"/>
  <c r="N398" i="8" s="1"/>
  <c r="J334" i="8"/>
  <c r="I350" i="8"/>
  <c r="I366" i="8" s="1"/>
  <c r="I382" i="8" s="1"/>
  <c r="I398" i="8" s="1"/>
  <c r="E334" i="8"/>
  <c r="F334" i="8" s="1"/>
  <c r="G334" i="8" s="1"/>
  <c r="H334" i="8" s="1"/>
  <c r="H350" i="8" s="1"/>
  <c r="H366" i="8" s="1"/>
  <c r="H382" i="8" s="1"/>
  <c r="H398" i="8" s="1"/>
  <c r="D350" i="8"/>
  <c r="D366" i="8" s="1"/>
  <c r="D382" i="8" s="1"/>
  <c r="D398" i="8" s="1"/>
  <c r="C398" i="8"/>
  <c r="AH349" i="8"/>
  <c r="AH365" i="8" s="1"/>
  <c r="AH381" i="8" s="1"/>
  <c r="AH397" i="8" s="1"/>
  <c r="AD333" i="8"/>
  <c r="AD349" i="8" s="1"/>
  <c r="AC349" i="8"/>
  <c r="AC365" i="8" s="1"/>
  <c r="AC381" i="8" s="1"/>
  <c r="AC397" i="8" s="1"/>
  <c r="Y333" i="8"/>
  <c r="X349" i="8"/>
  <c r="X365" i="8" s="1"/>
  <c r="X381" i="8" s="1"/>
  <c r="X397" i="8" s="1"/>
  <c r="T333" i="8"/>
  <c r="U333" i="8" s="1"/>
  <c r="S349" i="8"/>
  <c r="S365" i="8" s="1"/>
  <c r="S381" i="8" s="1"/>
  <c r="S397" i="8" s="1"/>
  <c r="O333" i="8"/>
  <c r="O349" i="8" s="1"/>
  <c r="N349" i="8"/>
  <c r="N365" i="8" s="1"/>
  <c r="N381" i="8" s="1"/>
  <c r="N397" i="8" s="1"/>
  <c r="J333" i="8"/>
  <c r="K333" i="8" s="1"/>
  <c r="L333" i="8" s="1"/>
  <c r="L349" i="8" s="1"/>
  <c r="I349" i="8"/>
  <c r="I365" i="8" s="1"/>
  <c r="I381" i="8" s="1"/>
  <c r="I397" i="8" s="1"/>
  <c r="E333" i="8"/>
  <c r="D349" i="8"/>
  <c r="D365" i="8"/>
  <c r="D381" i="8" s="1"/>
  <c r="D397" i="8" s="1"/>
  <c r="C397" i="8"/>
  <c r="AH348" i="8"/>
  <c r="AH364" i="8" s="1"/>
  <c r="AH380" i="8" s="1"/>
  <c r="AH396" i="8" s="1"/>
  <c r="AD332" i="8"/>
  <c r="AC348" i="8"/>
  <c r="AC364" i="8" s="1"/>
  <c r="AC380" i="8" s="1"/>
  <c r="AC396" i="8" s="1"/>
  <c r="Y332" i="8"/>
  <c r="Z332" i="8" s="1"/>
  <c r="X348" i="8"/>
  <c r="X364" i="8" s="1"/>
  <c r="X380" i="8" s="1"/>
  <c r="X396" i="8" s="1"/>
  <c r="T332" i="8"/>
  <c r="U332" i="8" s="1"/>
  <c r="S348" i="8"/>
  <c r="S364" i="8" s="1"/>
  <c r="S380" i="8" s="1"/>
  <c r="S396" i="8" s="1"/>
  <c r="O332" i="8"/>
  <c r="O348" i="8" s="1"/>
  <c r="O364" i="8" s="1"/>
  <c r="O380" i="8" s="1"/>
  <c r="O396" i="8" s="1"/>
  <c r="N348" i="8"/>
  <c r="N364" i="8" s="1"/>
  <c r="N380" i="8" s="1"/>
  <c r="N396" i="8" s="1"/>
  <c r="J332" i="8"/>
  <c r="K332" i="8" s="1"/>
  <c r="I348" i="8"/>
  <c r="I364" i="8" s="1"/>
  <c r="I380" i="8" s="1"/>
  <c r="I396" i="8" s="1"/>
  <c r="E332" i="8"/>
  <c r="F332" i="8" s="1"/>
  <c r="D348" i="8"/>
  <c r="D364" i="8" s="1"/>
  <c r="D380" i="8" s="1"/>
  <c r="D396" i="8" s="1"/>
  <c r="C396" i="8"/>
  <c r="AH347" i="8"/>
  <c r="AH363" i="8" s="1"/>
  <c r="AH379" i="8" s="1"/>
  <c r="AH395" i="8" s="1"/>
  <c r="AD331" i="8"/>
  <c r="AD347" i="8" s="1"/>
  <c r="AC347" i="8"/>
  <c r="AC363" i="8" s="1"/>
  <c r="AC379" i="8" s="1"/>
  <c r="AC395" i="8" s="1"/>
  <c r="Y331" i="8"/>
  <c r="Y347" i="8" s="1"/>
  <c r="X347" i="8"/>
  <c r="X363" i="8" s="1"/>
  <c r="X379" i="8" s="1"/>
  <c r="X395" i="8" s="1"/>
  <c r="T331" i="8"/>
  <c r="S347" i="8"/>
  <c r="S363" i="8" s="1"/>
  <c r="S379" i="8" s="1"/>
  <c r="S395" i="8" s="1"/>
  <c r="O331" i="8"/>
  <c r="N347" i="8"/>
  <c r="N363" i="8" s="1"/>
  <c r="N379" i="8" s="1"/>
  <c r="N395" i="8" s="1"/>
  <c r="J331" i="8"/>
  <c r="K331" i="8" s="1"/>
  <c r="I347" i="8"/>
  <c r="I363" i="8" s="1"/>
  <c r="I379" i="8" s="1"/>
  <c r="I395" i="8" s="1"/>
  <c r="E331" i="8"/>
  <c r="D347" i="8"/>
  <c r="D363" i="8" s="1"/>
  <c r="D379" i="8" s="1"/>
  <c r="D395" i="8" s="1"/>
  <c r="C395" i="8"/>
  <c r="AH346" i="8"/>
  <c r="AH362" i="8" s="1"/>
  <c r="AH378" i="8" s="1"/>
  <c r="AH394" i="8" s="1"/>
  <c r="AD330" i="8"/>
  <c r="AC346" i="8"/>
  <c r="AC362" i="8" s="1"/>
  <c r="AC378" i="8" s="1"/>
  <c r="AC394" i="8" s="1"/>
  <c r="Y330" i="8"/>
  <c r="Y346" i="8" s="1"/>
  <c r="Y362" i="8" s="1"/>
  <c r="Y378" i="8" s="1"/>
  <c r="Y394" i="8" s="1"/>
  <c r="X346" i="8"/>
  <c r="X362" i="8" s="1"/>
  <c r="X378" i="8" s="1"/>
  <c r="X394" i="8" s="1"/>
  <c r="T330" i="8"/>
  <c r="U330" i="8" s="1"/>
  <c r="S346" i="8"/>
  <c r="S362" i="8" s="1"/>
  <c r="S378" i="8" s="1"/>
  <c r="S394" i="8" s="1"/>
  <c r="O330" i="8"/>
  <c r="N346" i="8"/>
  <c r="N362" i="8" s="1"/>
  <c r="N378" i="8" s="1"/>
  <c r="N394" i="8" s="1"/>
  <c r="J330" i="8"/>
  <c r="K330" i="8" s="1"/>
  <c r="L330" i="8" s="1"/>
  <c r="I346" i="8"/>
  <c r="I362" i="8" s="1"/>
  <c r="I378" i="8" s="1"/>
  <c r="I394" i="8" s="1"/>
  <c r="E330" i="8"/>
  <c r="E346" i="8" s="1"/>
  <c r="D346" i="8"/>
  <c r="D362" i="8" s="1"/>
  <c r="D378" i="8" s="1"/>
  <c r="D394" i="8" s="1"/>
  <c r="C394" i="8"/>
  <c r="AH345" i="8"/>
  <c r="AH361" i="8" s="1"/>
  <c r="AH377" i="8" s="1"/>
  <c r="AH393" i="8" s="1"/>
  <c r="AD329" i="8"/>
  <c r="AD345" i="8" s="1"/>
  <c r="AC345" i="8"/>
  <c r="AC361" i="8" s="1"/>
  <c r="AC377" i="8" s="1"/>
  <c r="AC393" i="8" s="1"/>
  <c r="Y329" i="8"/>
  <c r="X345" i="8"/>
  <c r="X361" i="8" s="1"/>
  <c r="X377" i="8" s="1"/>
  <c r="X393" i="8" s="1"/>
  <c r="T329" i="8"/>
  <c r="S345" i="8"/>
  <c r="S361" i="8" s="1"/>
  <c r="S377" i="8" s="1"/>
  <c r="S393" i="8" s="1"/>
  <c r="O329" i="8"/>
  <c r="O345" i="8" s="1"/>
  <c r="N345" i="8"/>
  <c r="N361" i="8" s="1"/>
  <c r="N377" i="8" s="1"/>
  <c r="N393" i="8" s="1"/>
  <c r="J329" i="8"/>
  <c r="J345" i="8" s="1"/>
  <c r="I345" i="8"/>
  <c r="I361" i="8" s="1"/>
  <c r="I377" i="8" s="1"/>
  <c r="I393" i="8" s="1"/>
  <c r="E329" i="8"/>
  <c r="D345" i="8"/>
  <c r="D361" i="8" s="1"/>
  <c r="D377" i="8" s="1"/>
  <c r="D393" i="8" s="1"/>
  <c r="C393" i="8"/>
  <c r="C391" i="8"/>
  <c r="C390" i="8"/>
  <c r="C389" i="8"/>
  <c r="C388" i="8"/>
  <c r="C387" i="8"/>
  <c r="C386" i="8"/>
  <c r="C385" i="8"/>
  <c r="C384" i="8"/>
  <c r="C383" i="8"/>
  <c r="C382" i="8"/>
  <c r="C381" i="8"/>
  <c r="C380" i="8"/>
  <c r="C379" i="8"/>
  <c r="C378" i="8"/>
  <c r="C377" i="8"/>
  <c r="C375" i="8"/>
  <c r="C374" i="8"/>
  <c r="C373" i="8"/>
  <c r="C372" i="8"/>
  <c r="C371" i="8"/>
  <c r="C370" i="8"/>
  <c r="C369" i="8"/>
  <c r="C368" i="8"/>
  <c r="C367" i="8"/>
  <c r="C366" i="8"/>
  <c r="C365" i="8"/>
  <c r="C364" i="8"/>
  <c r="C363" i="8"/>
  <c r="C362" i="8"/>
  <c r="C361" i="8"/>
  <c r="C359" i="8"/>
  <c r="C358" i="8"/>
  <c r="C357" i="8"/>
  <c r="C356" i="8"/>
  <c r="C355" i="8"/>
  <c r="C354" i="8"/>
  <c r="C353" i="8"/>
  <c r="C352" i="8"/>
  <c r="C351" i="8"/>
  <c r="C350" i="8"/>
  <c r="C349" i="8"/>
  <c r="C348" i="8"/>
  <c r="C347" i="8"/>
  <c r="C346" i="8"/>
  <c r="C345" i="8"/>
  <c r="C343" i="8"/>
  <c r="C342" i="8"/>
  <c r="C341" i="8"/>
  <c r="C340" i="8"/>
  <c r="C339" i="8"/>
  <c r="C338" i="8"/>
  <c r="C337" i="8"/>
  <c r="C336" i="8"/>
  <c r="C335" i="8"/>
  <c r="C334" i="8"/>
  <c r="C333" i="8"/>
  <c r="C332" i="8"/>
  <c r="C331" i="8"/>
  <c r="C330" i="8"/>
  <c r="C329" i="8"/>
  <c r="C327" i="8"/>
  <c r="AH278" i="8"/>
  <c r="AH294" i="8" s="1"/>
  <c r="AH310" i="8" s="1"/>
  <c r="AH326" i="8" s="1"/>
  <c r="AD262" i="8"/>
  <c r="AE262" i="8" s="1"/>
  <c r="AF262" i="8" s="1"/>
  <c r="AG262" i="8" s="1"/>
  <c r="AC278" i="8"/>
  <c r="AC294" i="8" s="1"/>
  <c r="AC310" i="8" s="1"/>
  <c r="AC326" i="8" s="1"/>
  <c r="Y262" i="8"/>
  <c r="X278" i="8"/>
  <c r="X294" i="8"/>
  <c r="X310" i="8" s="1"/>
  <c r="X326" i="8" s="1"/>
  <c r="T262" i="8"/>
  <c r="T278" i="8" s="1"/>
  <c r="S278" i="8"/>
  <c r="S294" i="8" s="1"/>
  <c r="S310" i="8" s="1"/>
  <c r="S326" i="8" s="1"/>
  <c r="O262" i="8"/>
  <c r="N278" i="8"/>
  <c r="N294" i="8" s="1"/>
  <c r="N310" i="8" s="1"/>
  <c r="N326" i="8" s="1"/>
  <c r="J262" i="8"/>
  <c r="J278" i="8" s="1"/>
  <c r="I278" i="8"/>
  <c r="I294" i="8" s="1"/>
  <c r="I310" i="8" s="1"/>
  <c r="I326" i="8" s="1"/>
  <c r="E262" i="8"/>
  <c r="D278" i="8"/>
  <c r="D294" i="8" s="1"/>
  <c r="D310" i="8" s="1"/>
  <c r="D326" i="8" s="1"/>
  <c r="C326" i="8"/>
  <c r="AH277" i="8"/>
  <c r="AH293" i="8" s="1"/>
  <c r="AH309" i="8" s="1"/>
  <c r="AH325" i="8" s="1"/>
  <c r="AD261" i="8"/>
  <c r="AD277" i="8" s="1"/>
  <c r="AC277" i="8"/>
  <c r="AC293" i="8" s="1"/>
  <c r="AC309" i="8" s="1"/>
  <c r="AC325" i="8" s="1"/>
  <c r="Y261" i="8"/>
  <c r="Z261" i="8" s="1"/>
  <c r="X277" i="8"/>
  <c r="X293" i="8" s="1"/>
  <c r="X309" i="8" s="1"/>
  <c r="X325" i="8" s="1"/>
  <c r="T261" i="8"/>
  <c r="T277" i="8" s="1"/>
  <c r="S277" i="8"/>
  <c r="S293" i="8" s="1"/>
  <c r="S309" i="8" s="1"/>
  <c r="S325" i="8" s="1"/>
  <c r="O261" i="8"/>
  <c r="O277" i="8" s="1"/>
  <c r="N277" i="8"/>
  <c r="N293" i="8" s="1"/>
  <c r="N309" i="8" s="1"/>
  <c r="N325" i="8" s="1"/>
  <c r="J261" i="8"/>
  <c r="K261" i="8" s="1"/>
  <c r="L261" i="8" s="1"/>
  <c r="M261" i="8" s="1"/>
  <c r="I277" i="8"/>
  <c r="I293" i="8" s="1"/>
  <c r="I309" i="8" s="1"/>
  <c r="I325" i="8" s="1"/>
  <c r="E261" i="8"/>
  <c r="F261" i="8" s="1"/>
  <c r="G261" i="8" s="1"/>
  <c r="H261" i="8" s="1"/>
  <c r="D277" i="8"/>
  <c r="D293" i="8" s="1"/>
  <c r="D309" i="8" s="1"/>
  <c r="D325" i="8" s="1"/>
  <c r="C325" i="8"/>
  <c r="AH276" i="8"/>
  <c r="AH292" i="8" s="1"/>
  <c r="AH308" i="8" s="1"/>
  <c r="AH324" i="8" s="1"/>
  <c r="AD260" i="8"/>
  <c r="AC276" i="8"/>
  <c r="AC292" i="8" s="1"/>
  <c r="AC308" i="8" s="1"/>
  <c r="AC324" i="8" s="1"/>
  <c r="Y260" i="8"/>
  <c r="X276" i="8"/>
  <c r="X292" i="8" s="1"/>
  <c r="X308" i="8" s="1"/>
  <c r="X324" i="8" s="1"/>
  <c r="T260" i="8"/>
  <c r="S276" i="8"/>
  <c r="S292" i="8" s="1"/>
  <c r="S308" i="8" s="1"/>
  <c r="S324" i="8" s="1"/>
  <c r="O260" i="8"/>
  <c r="O276" i="8" s="1"/>
  <c r="N276" i="8"/>
  <c r="N292" i="8" s="1"/>
  <c r="N308" i="8" s="1"/>
  <c r="N324" i="8" s="1"/>
  <c r="J260" i="8"/>
  <c r="I276" i="8"/>
  <c r="I292" i="8" s="1"/>
  <c r="I308" i="8" s="1"/>
  <c r="I324" i="8" s="1"/>
  <c r="E260" i="8"/>
  <c r="E276" i="8" s="1"/>
  <c r="D276" i="8"/>
  <c r="D292" i="8" s="1"/>
  <c r="D308" i="8" s="1"/>
  <c r="D324" i="8" s="1"/>
  <c r="C324" i="8"/>
  <c r="AH275" i="8"/>
  <c r="AH291" i="8" s="1"/>
  <c r="AH307" i="8" s="1"/>
  <c r="AH323" i="8" s="1"/>
  <c r="AD259" i="8"/>
  <c r="AE259" i="8" s="1"/>
  <c r="AF259" i="8" s="1"/>
  <c r="AG259" i="8" s="1"/>
  <c r="AC275" i="8"/>
  <c r="AC291" i="8" s="1"/>
  <c r="AC307" i="8" s="1"/>
  <c r="AC323" i="8" s="1"/>
  <c r="Y259" i="8"/>
  <c r="X275" i="8"/>
  <c r="X291" i="8" s="1"/>
  <c r="X307" i="8" s="1"/>
  <c r="X323" i="8" s="1"/>
  <c r="T259" i="8"/>
  <c r="S275" i="8"/>
  <c r="S291" i="8" s="1"/>
  <c r="S307" i="8" s="1"/>
  <c r="S323" i="8" s="1"/>
  <c r="O259" i="8"/>
  <c r="N275" i="8"/>
  <c r="N291" i="8" s="1"/>
  <c r="N307" i="8" s="1"/>
  <c r="N323" i="8" s="1"/>
  <c r="J259" i="8"/>
  <c r="I275" i="8"/>
  <c r="I291" i="8" s="1"/>
  <c r="I307" i="8" s="1"/>
  <c r="I323" i="8" s="1"/>
  <c r="E259" i="8"/>
  <c r="F259" i="8" s="1"/>
  <c r="D275" i="8"/>
  <c r="D291" i="8" s="1"/>
  <c r="D307" i="8" s="1"/>
  <c r="D323" i="8" s="1"/>
  <c r="C323" i="8"/>
  <c r="AH274" i="8"/>
  <c r="AH290" i="8" s="1"/>
  <c r="AH306" i="8" s="1"/>
  <c r="AH322" i="8" s="1"/>
  <c r="AD258" i="8"/>
  <c r="AC274" i="8"/>
  <c r="AC290" i="8" s="1"/>
  <c r="AC306" i="8" s="1"/>
  <c r="AC322" i="8" s="1"/>
  <c r="Y258" i="8"/>
  <c r="X274" i="8"/>
  <c r="X290" i="8" s="1"/>
  <c r="X306" i="8" s="1"/>
  <c r="X322" i="8" s="1"/>
  <c r="T258" i="8"/>
  <c r="U258" i="8" s="1"/>
  <c r="V258" i="8" s="1"/>
  <c r="W258" i="8" s="1"/>
  <c r="S274" i="8"/>
  <c r="S290" i="8" s="1"/>
  <c r="S306" i="8" s="1"/>
  <c r="S322" i="8" s="1"/>
  <c r="O258" i="8"/>
  <c r="N274" i="8"/>
  <c r="N290" i="8" s="1"/>
  <c r="N306" i="8" s="1"/>
  <c r="N322" i="8" s="1"/>
  <c r="J258" i="8"/>
  <c r="I274" i="8"/>
  <c r="I290" i="8" s="1"/>
  <c r="I306" i="8" s="1"/>
  <c r="I322" i="8" s="1"/>
  <c r="E258" i="8"/>
  <c r="F258" i="8" s="1"/>
  <c r="G258" i="8" s="1"/>
  <c r="H258" i="8" s="1"/>
  <c r="D274" i="8"/>
  <c r="D290" i="8" s="1"/>
  <c r="D306" i="8" s="1"/>
  <c r="D322" i="8" s="1"/>
  <c r="C322" i="8"/>
  <c r="AH273" i="8"/>
  <c r="AH289" i="8" s="1"/>
  <c r="AH305" i="8" s="1"/>
  <c r="AH321" i="8" s="1"/>
  <c r="AD257" i="8"/>
  <c r="AC273" i="8"/>
  <c r="AC289" i="8" s="1"/>
  <c r="AC305" i="8" s="1"/>
  <c r="AC321" i="8" s="1"/>
  <c r="Y257" i="8"/>
  <c r="Z257" i="8" s="1"/>
  <c r="AA257" i="8" s="1"/>
  <c r="X273" i="8"/>
  <c r="X289" i="8" s="1"/>
  <c r="X305" i="8" s="1"/>
  <c r="X321" i="8" s="1"/>
  <c r="T257" i="8"/>
  <c r="U257" i="8" s="1"/>
  <c r="V257" i="8" s="1"/>
  <c r="W257" i="8" s="1"/>
  <c r="S273" i="8"/>
  <c r="S289" i="8" s="1"/>
  <c r="S305" i="8" s="1"/>
  <c r="S321" i="8" s="1"/>
  <c r="O257" i="8"/>
  <c r="N273" i="8"/>
  <c r="N289" i="8" s="1"/>
  <c r="N305" i="8" s="1"/>
  <c r="N321" i="8" s="1"/>
  <c r="J257" i="8"/>
  <c r="I273" i="8"/>
  <c r="I289" i="8" s="1"/>
  <c r="I305" i="8" s="1"/>
  <c r="I321" i="8" s="1"/>
  <c r="E257" i="8"/>
  <c r="F257" i="8" s="1"/>
  <c r="D273" i="8"/>
  <c r="D289" i="8" s="1"/>
  <c r="D305" i="8" s="1"/>
  <c r="D321" i="8" s="1"/>
  <c r="C321" i="8"/>
  <c r="AH272" i="8"/>
  <c r="AH288" i="8" s="1"/>
  <c r="AH304" i="8" s="1"/>
  <c r="AH320" i="8" s="1"/>
  <c r="AD256" i="8"/>
  <c r="AD272" i="8" s="1"/>
  <c r="AC272" i="8"/>
  <c r="AC288" i="8" s="1"/>
  <c r="AC304" i="8" s="1"/>
  <c r="AC320" i="8" s="1"/>
  <c r="Y256" i="8"/>
  <c r="X272" i="8"/>
  <c r="X288" i="8"/>
  <c r="X304" i="8" s="1"/>
  <c r="X320" i="8" s="1"/>
  <c r="T256" i="8"/>
  <c r="S272" i="8"/>
  <c r="S288" i="8" s="1"/>
  <c r="S304" i="8" s="1"/>
  <c r="S320" i="8" s="1"/>
  <c r="O256" i="8"/>
  <c r="N272" i="8"/>
  <c r="N288" i="8" s="1"/>
  <c r="N304" i="8" s="1"/>
  <c r="N320" i="8" s="1"/>
  <c r="J256" i="8"/>
  <c r="K256" i="8" s="1"/>
  <c r="L256" i="8" s="1"/>
  <c r="M256" i="8" s="1"/>
  <c r="I272" i="8"/>
  <c r="I288" i="8" s="1"/>
  <c r="I304" i="8" s="1"/>
  <c r="I320" i="8" s="1"/>
  <c r="E256" i="8"/>
  <c r="D272" i="8"/>
  <c r="D288" i="8" s="1"/>
  <c r="D304" i="8" s="1"/>
  <c r="D320" i="8" s="1"/>
  <c r="C320" i="8"/>
  <c r="AH271" i="8"/>
  <c r="AH287" i="8" s="1"/>
  <c r="AH303" i="8" s="1"/>
  <c r="AH319" i="8" s="1"/>
  <c r="AD255" i="8"/>
  <c r="AC271" i="8"/>
  <c r="AC287" i="8" s="1"/>
  <c r="AC303" i="8" s="1"/>
  <c r="AC319" i="8" s="1"/>
  <c r="Y255" i="8"/>
  <c r="Z255" i="8" s="1"/>
  <c r="AA255" i="8" s="1"/>
  <c r="AB255" i="8" s="1"/>
  <c r="X271" i="8"/>
  <c r="X287" i="8" s="1"/>
  <c r="X303" i="8" s="1"/>
  <c r="X319" i="8" s="1"/>
  <c r="T255" i="8"/>
  <c r="U255" i="8" s="1"/>
  <c r="V255" i="8" s="1"/>
  <c r="W255" i="8" s="1"/>
  <c r="S271" i="8"/>
  <c r="S287" i="8" s="1"/>
  <c r="S303" i="8" s="1"/>
  <c r="S319" i="8" s="1"/>
  <c r="O255" i="8"/>
  <c r="P255" i="8" s="1"/>
  <c r="Q255" i="8" s="1"/>
  <c r="N271" i="8"/>
  <c r="N287" i="8" s="1"/>
  <c r="N303" i="8" s="1"/>
  <c r="N319" i="8" s="1"/>
  <c r="J255" i="8"/>
  <c r="I271" i="8"/>
  <c r="I287" i="8" s="1"/>
  <c r="I303" i="8" s="1"/>
  <c r="I319" i="8" s="1"/>
  <c r="E255" i="8"/>
  <c r="F255" i="8" s="1"/>
  <c r="G255" i="8" s="1"/>
  <c r="H255" i="8" s="1"/>
  <c r="D271" i="8"/>
  <c r="D287" i="8" s="1"/>
  <c r="D303" i="8" s="1"/>
  <c r="D319" i="8" s="1"/>
  <c r="C319" i="8"/>
  <c r="AH270" i="8"/>
  <c r="AH286" i="8" s="1"/>
  <c r="AH302" i="8" s="1"/>
  <c r="AH318" i="8" s="1"/>
  <c r="AD254" i="8"/>
  <c r="AC270" i="8"/>
  <c r="AC286" i="8" s="1"/>
  <c r="AC302" i="8" s="1"/>
  <c r="AC318" i="8" s="1"/>
  <c r="Y254" i="8"/>
  <c r="X270" i="8"/>
  <c r="X286" i="8" s="1"/>
  <c r="X302" i="8" s="1"/>
  <c r="X318" i="8" s="1"/>
  <c r="T254" i="8"/>
  <c r="S270" i="8"/>
  <c r="S286" i="8" s="1"/>
  <c r="S302" i="8" s="1"/>
  <c r="S318" i="8" s="1"/>
  <c r="O254" i="8"/>
  <c r="P254" i="8" s="1"/>
  <c r="Q254" i="8" s="1"/>
  <c r="R254" i="8" s="1"/>
  <c r="N270" i="8"/>
  <c r="N286" i="8" s="1"/>
  <c r="N302" i="8" s="1"/>
  <c r="N318" i="8" s="1"/>
  <c r="J254" i="8"/>
  <c r="J270" i="8" s="1"/>
  <c r="J286" i="8" s="1"/>
  <c r="J302" i="8" s="1"/>
  <c r="J318" i="8" s="1"/>
  <c r="I270" i="8"/>
  <c r="I286" i="8" s="1"/>
  <c r="I302" i="8" s="1"/>
  <c r="I318" i="8" s="1"/>
  <c r="E254" i="8"/>
  <c r="D270" i="8"/>
  <c r="D286" i="8" s="1"/>
  <c r="D302" i="8" s="1"/>
  <c r="D318" i="8" s="1"/>
  <c r="C318" i="8"/>
  <c r="AH269" i="8"/>
  <c r="AH285" i="8" s="1"/>
  <c r="AH301" i="8" s="1"/>
  <c r="AH317" i="8" s="1"/>
  <c r="AD253" i="8"/>
  <c r="AE253" i="8" s="1"/>
  <c r="AF253" i="8" s="1"/>
  <c r="AG253" i="8" s="1"/>
  <c r="AC269" i="8"/>
  <c r="AC285" i="8" s="1"/>
  <c r="AC301" i="8" s="1"/>
  <c r="AC317" i="8" s="1"/>
  <c r="Y253" i="8"/>
  <c r="X269" i="8"/>
  <c r="X285" i="8" s="1"/>
  <c r="X301" i="8" s="1"/>
  <c r="X317" i="8" s="1"/>
  <c r="T253" i="8"/>
  <c r="S269" i="8"/>
  <c r="S285" i="8" s="1"/>
  <c r="S301" i="8" s="1"/>
  <c r="S317" i="8" s="1"/>
  <c r="O253" i="8"/>
  <c r="P253" i="8" s="1"/>
  <c r="N269" i="8"/>
  <c r="N285" i="8" s="1"/>
  <c r="N301" i="8" s="1"/>
  <c r="N317" i="8" s="1"/>
  <c r="J253" i="8"/>
  <c r="I269" i="8"/>
  <c r="I285" i="8" s="1"/>
  <c r="I301" i="8" s="1"/>
  <c r="I317" i="8" s="1"/>
  <c r="E253" i="8"/>
  <c r="E269" i="8" s="1"/>
  <c r="D269" i="8"/>
  <c r="D285" i="8" s="1"/>
  <c r="D301" i="8" s="1"/>
  <c r="D317" i="8" s="1"/>
  <c r="C317" i="8"/>
  <c r="AH268" i="8"/>
  <c r="AH284" i="8" s="1"/>
  <c r="AH300" i="8" s="1"/>
  <c r="AH316" i="8" s="1"/>
  <c r="AD252" i="8"/>
  <c r="AC268" i="8"/>
  <c r="AC284" i="8" s="1"/>
  <c r="AC300" i="8" s="1"/>
  <c r="AC316" i="8" s="1"/>
  <c r="Y252" i="8"/>
  <c r="X268" i="8"/>
  <c r="X284" i="8" s="1"/>
  <c r="X300" i="8" s="1"/>
  <c r="X316" i="8" s="1"/>
  <c r="T252" i="8"/>
  <c r="U252" i="8" s="1"/>
  <c r="S268" i="8"/>
  <c r="S284" i="8" s="1"/>
  <c r="S300" i="8" s="1"/>
  <c r="S316" i="8" s="1"/>
  <c r="O252" i="8"/>
  <c r="N268" i="8"/>
  <c r="N284" i="8" s="1"/>
  <c r="N300" i="8" s="1"/>
  <c r="N316" i="8" s="1"/>
  <c r="J252" i="8"/>
  <c r="I268" i="8"/>
  <c r="I284" i="8" s="1"/>
  <c r="I300" i="8" s="1"/>
  <c r="I316" i="8" s="1"/>
  <c r="E252" i="8"/>
  <c r="F252" i="8" s="1"/>
  <c r="D268" i="8"/>
  <c r="D284" i="8" s="1"/>
  <c r="D300" i="8" s="1"/>
  <c r="D316" i="8" s="1"/>
  <c r="C316" i="8"/>
  <c r="AH267" i="8"/>
  <c r="AH283" i="8" s="1"/>
  <c r="AH299" i="8" s="1"/>
  <c r="AH315" i="8" s="1"/>
  <c r="AD251" i="8"/>
  <c r="AC267" i="8"/>
  <c r="AC283" i="8" s="1"/>
  <c r="AC299" i="8" s="1"/>
  <c r="AC315" i="8" s="1"/>
  <c r="Y251" i="8"/>
  <c r="X267" i="8"/>
  <c r="X283" i="8" s="1"/>
  <c r="X299" i="8" s="1"/>
  <c r="X315" i="8" s="1"/>
  <c r="T251" i="8"/>
  <c r="S267" i="8"/>
  <c r="S283" i="8" s="1"/>
  <c r="S299" i="8" s="1"/>
  <c r="S315" i="8" s="1"/>
  <c r="O251" i="8"/>
  <c r="N267" i="8"/>
  <c r="N283" i="8" s="1"/>
  <c r="N299" i="8" s="1"/>
  <c r="N315" i="8" s="1"/>
  <c r="J251" i="8"/>
  <c r="I267" i="8"/>
  <c r="I283" i="8" s="1"/>
  <c r="I299" i="8" s="1"/>
  <c r="I315" i="8" s="1"/>
  <c r="E251" i="8"/>
  <c r="F251" i="8" s="1"/>
  <c r="D267" i="8"/>
  <c r="D283" i="8" s="1"/>
  <c r="D299" i="8" s="1"/>
  <c r="D315" i="8" s="1"/>
  <c r="C315" i="8"/>
  <c r="AH266" i="8"/>
  <c r="AH282" i="8" s="1"/>
  <c r="AH298" i="8" s="1"/>
  <c r="AH314" i="8" s="1"/>
  <c r="AD250" i="8"/>
  <c r="AE250" i="8" s="1"/>
  <c r="AC266" i="8"/>
  <c r="AC282" i="8" s="1"/>
  <c r="AC298" i="8" s="1"/>
  <c r="AC314" i="8" s="1"/>
  <c r="Y250" i="8"/>
  <c r="X266" i="8"/>
  <c r="X282" i="8" s="1"/>
  <c r="X298" i="8" s="1"/>
  <c r="X314" i="8" s="1"/>
  <c r="T250" i="8"/>
  <c r="S266" i="8"/>
  <c r="S282" i="8" s="1"/>
  <c r="S298" i="8" s="1"/>
  <c r="S314" i="8" s="1"/>
  <c r="O250" i="8"/>
  <c r="N266" i="8"/>
  <c r="N282" i="8" s="1"/>
  <c r="N298" i="8" s="1"/>
  <c r="N314" i="8" s="1"/>
  <c r="J250" i="8"/>
  <c r="I266" i="8"/>
  <c r="I282" i="8" s="1"/>
  <c r="I298" i="8" s="1"/>
  <c r="I314" i="8" s="1"/>
  <c r="E250" i="8"/>
  <c r="D266" i="8"/>
  <c r="D282" i="8" s="1"/>
  <c r="D298" i="8" s="1"/>
  <c r="D314" i="8" s="1"/>
  <c r="C314" i="8"/>
  <c r="AH265" i="8"/>
  <c r="AH281" i="8" s="1"/>
  <c r="AH297" i="8" s="1"/>
  <c r="AH313" i="8" s="1"/>
  <c r="AD249" i="8"/>
  <c r="AE249" i="8" s="1"/>
  <c r="AF249" i="8" s="1"/>
  <c r="AC265" i="8"/>
  <c r="AC281" i="8" s="1"/>
  <c r="AC297" i="8" s="1"/>
  <c r="AC313" i="8" s="1"/>
  <c r="Y249" i="8"/>
  <c r="Z249" i="8" s="1"/>
  <c r="AA249" i="8" s="1"/>
  <c r="X265" i="8"/>
  <c r="X281" i="8" s="1"/>
  <c r="X297" i="8" s="1"/>
  <c r="X313" i="8" s="1"/>
  <c r="T249" i="8"/>
  <c r="S265" i="8"/>
  <c r="S281" i="8" s="1"/>
  <c r="S297" i="8" s="1"/>
  <c r="S313" i="8" s="1"/>
  <c r="O249" i="8"/>
  <c r="N265" i="8"/>
  <c r="N281" i="8" s="1"/>
  <c r="N297" i="8" s="1"/>
  <c r="N313" i="8" s="1"/>
  <c r="J249" i="8"/>
  <c r="I265" i="8"/>
  <c r="I281" i="8" s="1"/>
  <c r="I297" i="8" s="1"/>
  <c r="I313" i="8" s="1"/>
  <c r="E249" i="8"/>
  <c r="F249" i="8" s="1"/>
  <c r="G249" i="8" s="1"/>
  <c r="D265" i="8"/>
  <c r="D281" i="8" s="1"/>
  <c r="D297" i="8" s="1"/>
  <c r="D313" i="8" s="1"/>
  <c r="C313" i="8"/>
  <c r="C311" i="8"/>
  <c r="C310" i="8"/>
  <c r="C309" i="8"/>
  <c r="C308" i="8"/>
  <c r="C307" i="8"/>
  <c r="C306" i="8"/>
  <c r="C305" i="8"/>
  <c r="C304" i="8"/>
  <c r="C303" i="8"/>
  <c r="C302" i="8"/>
  <c r="C301" i="8"/>
  <c r="C300" i="8"/>
  <c r="C299" i="8"/>
  <c r="C298" i="8"/>
  <c r="C297" i="8"/>
  <c r="C295" i="8"/>
  <c r="C294" i="8"/>
  <c r="C293" i="8"/>
  <c r="C292" i="8"/>
  <c r="C291" i="8"/>
  <c r="C290" i="8"/>
  <c r="C289" i="8"/>
  <c r="C288" i="8"/>
  <c r="C287" i="8"/>
  <c r="C286" i="8"/>
  <c r="C285" i="8"/>
  <c r="C284" i="8"/>
  <c r="C283" i="8"/>
  <c r="C282" i="8"/>
  <c r="C281" i="8"/>
  <c r="C279" i="8"/>
  <c r="C278" i="8"/>
  <c r="C277" i="8"/>
  <c r="C276" i="8"/>
  <c r="C275" i="8"/>
  <c r="C274" i="8"/>
  <c r="C273" i="8"/>
  <c r="C272" i="8"/>
  <c r="C271" i="8"/>
  <c r="C270" i="8"/>
  <c r="C269" i="8"/>
  <c r="C268" i="8"/>
  <c r="C267" i="8"/>
  <c r="C266" i="8"/>
  <c r="C265" i="8"/>
  <c r="C263" i="8"/>
  <c r="C262" i="8"/>
  <c r="C261" i="8"/>
  <c r="C260" i="8"/>
  <c r="C259" i="8"/>
  <c r="C258" i="8"/>
  <c r="C257" i="8"/>
  <c r="C256" i="8"/>
  <c r="C255" i="8"/>
  <c r="C254" i="8"/>
  <c r="C253" i="8"/>
  <c r="C252" i="8"/>
  <c r="C251" i="8"/>
  <c r="C250" i="8"/>
  <c r="C249" i="8"/>
  <c r="C247" i="8"/>
  <c r="AH198" i="8"/>
  <c r="AH214" i="8" s="1"/>
  <c r="AH230" i="8" s="1"/>
  <c r="AH246" i="8" s="1"/>
  <c r="AD182" i="8"/>
  <c r="AC198" i="8"/>
  <c r="AC214" i="8" s="1"/>
  <c r="AC230" i="8" s="1"/>
  <c r="AC246" i="8" s="1"/>
  <c r="Y182" i="8"/>
  <c r="X198" i="8"/>
  <c r="X214" i="8"/>
  <c r="X230" i="8" s="1"/>
  <c r="X246" i="8" s="1"/>
  <c r="T182" i="8"/>
  <c r="U182" i="8" s="1"/>
  <c r="S198" i="8"/>
  <c r="S214" i="8" s="1"/>
  <c r="S230" i="8" s="1"/>
  <c r="S246" i="8" s="1"/>
  <c r="O182" i="8"/>
  <c r="N198" i="8"/>
  <c r="N214" i="8" s="1"/>
  <c r="N230" i="8" s="1"/>
  <c r="N246" i="8" s="1"/>
  <c r="J182" i="8"/>
  <c r="I198" i="8"/>
  <c r="I214" i="8" s="1"/>
  <c r="I230" i="8" s="1"/>
  <c r="I246" i="8" s="1"/>
  <c r="E182" i="8"/>
  <c r="D198" i="8"/>
  <c r="D214" i="8" s="1"/>
  <c r="D230" i="8" s="1"/>
  <c r="D246" i="8" s="1"/>
  <c r="C246" i="8"/>
  <c r="AH197" i="8"/>
  <c r="AH213" i="8" s="1"/>
  <c r="AH229" i="8" s="1"/>
  <c r="AH245" i="8" s="1"/>
  <c r="AD181" i="8"/>
  <c r="AE181" i="8" s="1"/>
  <c r="AF181" i="8" s="1"/>
  <c r="AC197" i="8"/>
  <c r="AC213" i="8" s="1"/>
  <c r="AC229" i="8" s="1"/>
  <c r="AC245" i="8" s="1"/>
  <c r="Y181" i="8"/>
  <c r="X197" i="8"/>
  <c r="X213" i="8" s="1"/>
  <c r="X229" i="8" s="1"/>
  <c r="X245" i="8" s="1"/>
  <c r="T181" i="8"/>
  <c r="S197" i="8"/>
  <c r="S213" i="8" s="1"/>
  <c r="S229" i="8" s="1"/>
  <c r="S245" i="8" s="1"/>
  <c r="O181" i="8"/>
  <c r="P181" i="8" s="1"/>
  <c r="Q181" i="8" s="1"/>
  <c r="R181" i="8" s="1"/>
  <c r="N197" i="8"/>
  <c r="N213" i="8" s="1"/>
  <c r="N229" i="8" s="1"/>
  <c r="N245" i="8" s="1"/>
  <c r="J181" i="8"/>
  <c r="I197" i="8"/>
  <c r="I213" i="8" s="1"/>
  <c r="I229" i="8" s="1"/>
  <c r="I245" i="8" s="1"/>
  <c r="E181" i="8"/>
  <c r="D197" i="8"/>
  <c r="D213" i="8" s="1"/>
  <c r="D229" i="8" s="1"/>
  <c r="D245" i="8" s="1"/>
  <c r="C245" i="8"/>
  <c r="AH196" i="8"/>
  <c r="AH212" i="8" s="1"/>
  <c r="AH228" i="8" s="1"/>
  <c r="AH244" i="8" s="1"/>
  <c r="AD180" i="8"/>
  <c r="AC196" i="8"/>
  <c r="AC212" i="8" s="1"/>
  <c r="AC228" i="8" s="1"/>
  <c r="AC244" i="8" s="1"/>
  <c r="Y180" i="8"/>
  <c r="X196" i="8"/>
  <c r="X212" i="8" s="1"/>
  <c r="X228" i="8" s="1"/>
  <c r="X244" i="8" s="1"/>
  <c r="T180" i="8"/>
  <c r="S196" i="8"/>
  <c r="S212" i="8" s="1"/>
  <c r="S228" i="8" s="1"/>
  <c r="S244" i="8" s="1"/>
  <c r="O180" i="8"/>
  <c r="N196" i="8"/>
  <c r="N212" i="8" s="1"/>
  <c r="N228" i="8" s="1"/>
  <c r="N244" i="8" s="1"/>
  <c r="J180" i="8"/>
  <c r="I196" i="8"/>
  <c r="I212" i="8" s="1"/>
  <c r="I228" i="8" s="1"/>
  <c r="I244" i="8" s="1"/>
  <c r="E180" i="8"/>
  <c r="F180" i="8" s="1"/>
  <c r="D196" i="8"/>
  <c r="D212" i="8" s="1"/>
  <c r="D228" i="8" s="1"/>
  <c r="D244" i="8" s="1"/>
  <c r="C244" i="8"/>
  <c r="AH195" i="8"/>
  <c r="AH211" i="8" s="1"/>
  <c r="AH227" i="8" s="1"/>
  <c r="AH243" i="8" s="1"/>
  <c r="AD179" i="8"/>
  <c r="AC195" i="8"/>
  <c r="AC211" i="8" s="1"/>
  <c r="AC227" i="8" s="1"/>
  <c r="AC243" i="8" s="1"/>
  <c r="Y179" i="8"/>
  <c r="X195" i="8"/>
  <c r="X211" i="8" s="1"/>
  <c r="X227" i="8" s="1"/>
  <c r="X243" i="8" s="1"/>
  <c r="T179" i="8"/>
  <c r="S195" i="8"/>
  <c r="S211" i="8" s="1"/>
  <c r="S227" i="8" s="1"/>
  <c r="S243" i="8" s="1"/>
  <c r="O179" i="8"/>
  <c r="N195" i="8"/>
  <c r="N211" i="8" s="1"/>
  <c r="N227" i="8" s="1"/>
  <c r="N243" i="8" s="1"/>
  <c r="J179" i="8"/>
  <c r="I195" i="8"/>
  <c r="I211" i="8" s="1"/>
  <c r="I227" i="8" s="1"/>
  <c r="I243" i="8" s="1"/>
  <c r="E179" i="8"/>
  <c r="F179" i="8" s="1"/>
  <c r="D195" i="8"/>
  <c r="D211" i="8" s="1"/>
  <c r="D227" i="8" s="1"/>
  <c r="D243" i="8" s="1"/>
  <c r="C243" i="8"/>
  <c r="AH194" i="8"/>
  <c r="AH210" i="8" s="1"/>
  <c r="AH226" i="8" s="1"/>
  <c r="AH242" i="8" s="1"/>
  <c r="AD178" i="8"/>
  <c r="AE178" i="8" s="1"/>
  <c r="AF178" i="8" s="1"/>
  <c r="AG178" i="8" s="1"/>
  <c r="AC194" i="8"/>
  <c r="AC210" i="8" s="1"/>
  <c r="AC226" i="8" s="1"/>
  <c r="AC242" i="8" s="1"/>
  <c r="Y178" i="8"/>
  <c r="Z178" i="8" s="1"/>
  <c r="AA178" i="8" s="1"/>
  <c r="AB178" i="8" s="1"/>
  <c r="X194" i="8"/>
  <c r="X210" i="8" s="1"/>
  <c r="X226" i="8" s="1"/>
  <c r="X242" i="8" s="1"/>
  <c r="T178" i="8"/>
  <c r="S194" i="8"/>
  <c r="S210" i="8" s="1"/>
  <c r="S226" i="8" s="1"/>
  <c r="S242" i="8" s="1"/>
  <c r="O178" i="8"/>
  <c r="N194" i="8"/>
  <c r="N210" i="8" s="1"/>
  <c r="N226" i="8" s="1"/>
  <c r="N242" i="8" s="1"/>
  <c r="J178" i="8"/>
  <c r="K178" i="8" s="1"/>
  <c r="L178" i="8" s="1"/>
  <c r="M178" i="8" s="1"/>
  <c r="I194" i="8"/>
  <c r="I210" i="8" s="1"/>
  <c r="I226" i="8" s="1"/>
  <c r="I242" i="8" s="1"/>
  <c r="E178" i="8"/>
  <c r="F178" i="8" s="1"/>
  <c r="G178" i="8" s="1"/>
  <c r="D194" i="8"/>
  <c r="D210" i="8" s="1"/>
  <c r="D226" i="8" s="1"/>
  <c r="D242" i="8" s="1"/>
  <c r="C242" i="8"/>
  <c r="AH193" i="8"/>
  <c r="AH209" i="8" s="1"/>
  <c r="AH225" i="8" s="1"/>
  <c r="AH241" i="8" s="1"/>
  <c r="AD177" i="8"/>
  <c r="AE177" i="8" s="1"/>
  <c r="AF177" i="8" s="1"/>
  <c r="AC193" i="8"/>
  <c r="AC209" i="8" s="1"/>
  <c r="AC225" i="8" s="1"/>
  <c r="AC241" i="8" s="1"/>
  <c r="Y177" i="8"/>
  <c r="X193" i="8"/>
  <c r="X209" i="8" s="1"/>
  <c r="X225" i="8" s="1"/>
  <c r="X241" i="8" s="1"/>
  <c r="T177" i="8"/>
  <c r="U177" i="8" s="1"/>
  <c r="V177" i="8" s="1"/>
  <c r="S193" i="8"/>
  <c r="S209" i="8" s="1"/>
  <c r="S225" i="8" s="1"/>
  <c r="S241" i="8" s="1"/>
  <c r="O177" i="8"/>
  <c r="N193" i="8"/>
  <c r="N209" i="8" s="1"/>
  <c r="N225" i="8" s="1"/>
  <c r="N241" i="8" s="1"/>
  <c r="J177" i="8"/>
  <c r="K177" i="8" s="1"/>
  <c r="L177" i="8" s="1"/>
  <c r="M177" i="8" s="1"/>
  <c r="I193" i="8"/>
  <c r="I209" i="8" s="1"/>
  <c r="I225" i="8" s="1"/>
  <c r="I241" i="8" s="1"/>
  <c r="E177" i="8"/>
  <c r="F177" i="8" s="1"/>
  <c r="G177" i="8" s="1"/>
  <c r="D193" i="8"/>
  <c r="D209" i="8" s="1"/>
  <c r="D225" i="8" s="1"/>
  <c r="D241" i="8" s="1"/>
  <c r="C241" i="8"/>
  <c r="AH192" i="8"/>
  <c r="AH208" i="8" s="1"/>
  <c r="AH224" i="8" s="1"/>
  <c r="AH240" i="8" s="1"/>
  <c r="AD176" i="8"/>
  <c r="AC192" i="8"/>
  <c r="AC208" i="8" s="1"/>
  <c r="AC224" i="8" s="1"/>
  <c r="AC240" i="8" s="1"/>
  <c r="Y176" i="8"/>
  <c r="X192" i="8"/>
  <c r="X208" i="8" s="1"/>
  <c r="X224" i="8" s="1"/>
  <c r="X240" i="8" s="1"/>
  <c r="T176" i="8"/>
  <c r="U176" i="8" s="1"/>
  <c r="S192" i="8"/>
  <c r="S208" i="8" s="1"/>
  <c r="S224" i="8" s="1"/>
  <c r="S240" i="8" s="1"/>
  <c r="O176" i="8"/>
  <c r="N192" i="8"/>
  <c r="N208" i="8" s="1"/>
  <c r="N224" i="8" s="1"/>
  <c r="N240" i="8" s="1"/>
  <c r="J176" i="8"/>
  <c r="I192" i="8"/>
  <c r="I208" i="8" s="1"/>
  <c r="I224" i="8" s="1"/>
  <c r="I240" i="8" s="1"/>
  <c r="E176" i="8"/>
  <c r="D192" i="8"/>
  <c r="D208" i="8" s="1"/>
  <c r="D224" i="8" s="1"/>
  <c r="D240" i="8" s="1"/>
  <c r="C240" i="8"/>
  <c r="AH191" i="8"/>
  <c r="AH207" i="8" s="1"/>
  <c r="AH223" i="8" s="1"/>
  <c r="AH239" i="8" s="1"/>
  <c r="AD175" i="8"/>
  <c r="AC191" i="8"/>
  <c r="AC207" i="8" s="1"/>
  <c r="AC223" i="8" s="1"/>
  <c r="AC239" i="8" s="1"/>
  <c r="Y175" i="8"/>
  <c r="X191" i="8"/>
  <c r="X207" i="8" s="1"/>
  <c r="X223" i="8" s="1"/>
  <c r="X239" i="8" s="1"/>
  <c r="T175" i="8"/>
  <c r="U175" i="8" s="1"/>
  <c r="V175" i="8" s="1"/>
  <c r="W175" i="8" s="1"/>
  <c r="S191" i="8"/>
  <c r="S207" i="8" s="1"/>
  <c r="S223" i="8" s="1"/>
  <c r="S239" i="8" s="1"/>
  <c r="O175" i="8"/>
  <c r="P175" i="8" s="1"/>
  <c r="N191" i="8"/>
  <c r="N207" i="8" s="1"/>
  <c r="N223" i="8" s="1"/>
  <c r="N239" i="8" s="1"/>
  <c r="J175" i="8"/>
  <c r="I191" i="8"/>
  <c r="I207" i="8" s="1"/>
  <c r="I223" i="8" s="1"/>
  <c r="I239" i="8" s="1"/>
  <c r="E175" i="8"/>
  <c r="D191" i="8"/>
  <c r="D207" i="8" s="1"/>
  <c r="D223" i="8" s="1"/>
  <c r="D239" i="8" s="1"/>
  <c r="C239" i="8"/>
  <c r="AH190" i="8"/>
  <c r="AH206" i="8" s="1"/>
  <c r="AH222" i="8" s="1"/>
  <c r="AH238" i="8" s="1"/>
  <c r="AD174" i="8"/>
  <c r="AC190" i="8"/>
  <c r="AC206" i="8" s="1"/>
  <c r="AC222" i="8" s="1"/>
  <c r="AC238" i="8" s="1"/>
  <c r="Y174" i="8"/>
  <c r="Z174" i="8" s="1"/>
  <c r="AA174" i="8" s="1"/>
  <c r="AB174" i="8" s="1"/>
  <c r="X190" i="8"/>
  <c r="X206" i="8" s="1"/>
  <c r="X222" i="8" s="1"/>
  <c r="X238" i="8" s="1"/>
  <c r="T174" i="8"/>
  <c r="S190" i="8"/>
  <c r="S206" i="8" s="1"/>
  <c r="S222" i="8" s="1"/>
  <c r="S238" i="8" s="1"/>
  <c r="O174" i="8"/>
  <c r="N190" i="8"/>
  <c r="N206" i="8" s="1"/>
  <c r="N222" i="8" s="1"/>
  <c r="N238" i="8" s="1"/>
  <c r="J174" i="8"/>
  <c r="I190" i="8"/>
  <c r="I206" i="8" s="1"/>
  <c r="I222" i="8" s="1"/>
  <c r="I238" i="8" s="1"/>
  <c r="E174" i="8"/>
  <c r="F174" i="8" s="1"/>
  <c r="G174" i="8" s="1"/>
  <c r="H174" i="8" s="1"/>
  <c r="D190" i="8"/>
  <c r="D206" i="8" s="1"/>
  <c r="D222" i="8" s="1"/>
  <c r="D238" i="8" s="1"/>
  <c r="C238" i="8"/>
  <c r="AH189" i="8"/>
  <c r="AH205" i="8" s="1"/>
  <c r="AH221" i="8" s="1"/>
  <c r="AH237" i="8" s="1"/>
  <c r="AD173" i="8"/>
  <c r="AE173" i="8" s="1"/>
  <c r="AC189" i="8"/>
  <c r="AC205" i="8" s="1"/>
  <c r="AC221" i="8" s="1"/>
  <c r="AC237" i="8" s="1"/>
  <c r="Y173" i="8"/>
  <c r="Z173" i="8" s="1"/>
  <c r="X189" i="8"/>
  <c r="X205" i="8" s="1"/>
  <c r="X221" i="8" s="1"/>
  <c r="X237" i="8" s="1"/>
  <c r="T173" i="8"/>
  <c r="U173" i="8" s="1"/>
  <c r="V173" i="8" s="1"/>
  <c r="W173" i="8" s="1"/>
  <c r="S189" i="8"/>
  <c r="S205" i="8" s="1"/>
  <c r="S221" i="8" s="1"/>
  <c r="S237" i="8" s="1"/>
  <c r="O173" i="8"/>
  <c r="N189" i="8"/>
  <c r="N205" i="8" s="1"/>
  <c r="N221" i="8" s="1"/>
  <c r="N237" i="8" s="1"/>
  <c r="J173" i="8"/>
  <c r="I189" i="8"/>
  <c r="I205" i="8" s="1"/>
  <c r="I221" i="8" s="1"/>
  <c r="I237" i="8" s="1"/>
  <c r="E173" i="8"/>
  <c r="D189" i="8"/>
  <c r="D205" i="8" s="1"/>
  <c r="D221" i="8" s="1"/>
  <c r="D237" i="8" s="1"/>
  <c r="C237" i="8"/>
  <c r="AH188" i="8"/>
  <c r="AH204" i="8" s="1"/>
  <c r="AH220" i="8" s="1"/>
  <c r="AH236" i="8" s="1"/>
  <c r="AD172" i="8"/>
  <c r="AE172" i="8" s="1"/>
  <c r="AC188" i="8"/>
  <c r="AC204" i="8" s="1"/>
  <c r="AC220" i="8" s="1"/>
  <c r="AC236" i="8" s="1"/>
  <c r="Y172" i="8"/>
  <c r="X188" i="8"/>
  <c r="X204" i="8" s="1"/>
  <c r="X220" i="8" s="1"/>
  <c r="X236" i="8" s="1"/>
  <c r="T172" i="8"/>
  <c r="S188" i="8"/>
  <c r="S204" i="8" s="1"/>
  <c r="S220" i="8" s="1"/>
  <c r="S236" i="8" s="1"/>
  <c r="O172" i="8"/>
  <c r="N188" i="8"/>
  <c r="N204" i="8" s="1"/>
  <c r="N220" i="8" s="1"/>
  <c r="N236" i="8" s="1"/>
  <c r="J172" i="8"/>
  <c r="K172" i="8" s="1"/>
  <c r="L172" i="8" s="1"/>
  <c r="M172" i="8" s="1"/>
  <c r="I188" i="8"/>
  <c r="I204" i="8" s="1"/>
  <c r="I220" i="8" s="1"/>
  <c r="I236" i="8" s="1"/>
  <c r="E172" i="8"/>
  <c r="D188" i="8"/>
  <c r="D204" i="8" s="1"/>
  <c r="D220" i="8" s="1"/>
  <c r="D236" i="8" s="1"/>
  <c r="C236" i="8"/>
  <c r="AH187" i="8"/>
  <c r="AH203" i="8" s="1"/>
  <c r="AH219" i="8" s="1"/>
  <c r="AH235" i="8" s="1"/>
  <c r="AD171" i="8"/>
  <c r="AC187" i="8"/>
  <c r="AC203" i="8" s="1"/>
  <c r="AC219" i="8" s="1"/>
  <c r="AC235" i="8" s="1"/>
  <c r="Y171" i="8"/>
  <c r="X187" i="8"/>
  <c r="X203" i="8" s="1"/>
  <c r="X219" i="8" s="1"/>
  <c r="X235" i="8" s="1"/>
  <c r="T171" i="8"/>
  <c r="U171" i="8" s="1"/>
  <c r="S187" i="8"/>
  <c r="S203" i="8" s="1"/>
  <c r="S219" i="8" s="1"/>
  <c r="S235" i="8" s="1"/>
  <c r="O171" i="8"/>
  <c r="N187" i="8"/>
  <c r="N203" i="8" s="1"/>
  <c r="N219" i="8" s="1"/>
  <c r="N235" i="8" s="1"/>
  <c r="J171" i="8"/>
  <c r="I187" i="8"/>
  <c r="I203" i="8" s="1"/>
  <c r="I219" i="8" s="1"/>
  <c r="I235" i="8" s="1"/>
  <c r="E171" i="8"/>
  <c r="D187" i="8"/>
  <c r="D203" i="8" s="1"/>
  <c r="D219" i="8" s="1"/>
  <c r="D235" i="8" s="1"/>
  <c r="C235" i="8"/>
  <c r="AH186" i="8"/>
  <c r="AH202" i="8" s="1"/>
  <c r="AH218" i="8" s="1"/>
  <c r="AH234" i="8" s="1"/>
  <c r="AD170" i="8"/>
  <c r="AC186" i="8"/>
  <c r="AC202" i="8" s="1"/>
  <c r="AC218" i="8" s="1"/>
  <c r="AC234" i="8" s="1"/>
  <c r="Y170" i="8"/>
  <c r="X186" i="8"/>
  <c r="X202" i="8" s="1"/>
  <c r="X218" i="8" s="1"/>
  <c r="X234" i="8" s="1"/>
  <c r="T170" i="8"/>
  <c r="U170" i="8" s="1"/>
  <c r="V170" i="8" s="1"/>
  <c r="W170" i="8" s="1"/>
  <c r="S186" i="8"/>
  <c r="S202" i="8" s="1"/>
  <c r="S218" i="8" s="1"/>
  <c r="S234" i="8" s="1"/>
  <c r="O170" i="8"/>
  <c r="N186" i="8"/>
  <c r="N202" i="8"/>
  <c r="N218" i="8" s="1"/>
  <c r="N234" i="8" s="1"/>
  <c r="J170" i="8"/>
  <c r="K170" i="8" s="1"/>
  <c r="L170" i="8" s="1"/>
  <c r="M170" i="8" s="1"/>
  <c r="I186" i="8"/>
  <c r="I202" i="8" s="1"/>
  <c r="I218" i="8" s="1"/>
  <c r="I234" i="8" s="1"/>
  <c r="E170" i="8"/>
  <c r="D186" i="8"/>
  <c r="D202" i="8" s="1"/>
  <c r="D218" i="8" s="1"/>
  <c r="D234" i="8" s="1"/>
  <c r="C234" i="8"/>
  <c r="AH185" i="8"/>
  <c r="AH201" i="8" s="1"/>
  <c r="AH217" i="8" s="1"/>
  <c r="AH233" i="8" s="1"/>
  <c r="AD169" i="8"/>
  <c r="AC185" i="8"/>
  <c r="AC201" i="8" s="1"/>
  <c r="AC217" i="8" s="1"/>
  <c r="AC233" i="8" s="1"/>
  <c r="Y169" i="8"/>
  <c r="X185" i="8"/>
  <c r="X201" i="8" s="1"/>
  <c r="X217" i="8" s="1"/>
  <c r="X233" i="8" s="1"/>
  <c r="T169" i="8"/>
  <c r="T185" i="8" s="1"/>
  <c r="S185" i="8"/>
  <c r="S201" i="8" s="1"/>
  <c r="S217" i="8" s="1"/>
  <c r="S233" i="8" s="1"/>
  <c r="O169" i="8"/>
  <c r="P169" i="8" s="1"/>
  <c r="N185" i="8"/>
  <c r="N201" i="8" s="1"/>
  <c r="N217" i="8" s="1"/>
  <c r="N233" i="8" s="1"/>
  <c r="J169" i="8"/>
  <c r="I185" i="8"/>
  <c r="I201" i="8" s="1"/>
  <c r="I217" i="8" s="1"/>
  <c r="I233" i="8" s="1"/>
  <c r="E169" i="8"/>
  <c r="F169" i="8" s="1"/>
  <c r="D185" i="8"/>
  <c r="D201" i="8" s="1"/>
  <c r="D217" i="8" s="1"/>
  <c r="D233" i="8" s="1"/>
  <c r="C233" i="8"/>
  <c r="C231" i="8"/>
  <c r="C230" i="8"/>
  <c r="C229" i="8"/>
  <c r="C228" i="8"/>
  <c r="C227" i="8"/>
  <c r="C226" i="8"/>
  <c r="C225" i="8"/>
  <c r="C224" i="8"/>
  <c r="C223" i="8"/>
  <c r="C222" i="8"/>
  <c r="C221" i="8"/>
  <c r="C220" i="8"/>
  <c r="C219" i="8"/>
  <c r="C218" i="8"/>
  <c r="C217" i="8"/>
  <c r="C215" i="8"/>
  <c r="C214" i="8"/>
  <c r="C213" i="8"/>
  <c r="C212" i="8"/>
  <c r="C211" i="8"/>
  <c r="C210" i="8"/>
  <c r="C209" i="8"/>
  <c r="C208" i="8"/>
  <c r="C207" i="8"/>
  <c r="C206" i="8"/>
  <c r="C205" i="8"/>
  <c r="C204" i="8"/>
  <c r="C203" i="8"/>
  <c r="C202" i="8"/>
  <c r="C201" i="8"/>
  <c r="C199" i="8"/>
  <c r="C198" i="8"/>
  <c r="C197" i="8"/>
  <c r="C196" i="8"/>
  <c r="C195" i="8"/>
  <c r="C194" i="8"/>
  <c r="C193" i="8"/>
  <c r="C192" i="8"/>
  <c r="C191" i="8"/>
  <c r="C190" i="8"/>
  <c r="C189" i="8"/>
  <c r="C188" i="8"/>
  <c r="C187" i="8"/>
  <c r="C186" i="8"/>
  <c r="C185" i="8"/>
  <c r="C183" i="8"/>
  <c r="C182" i="8"/>
  <c r="C181" i="8"/>
  <c r="C180" i="8"/>
  <c r="C179" i="8"/>
  <c r="C178" i="8"/>
  <c r="C177" i="8"/>
  <c r="C176" i="8"/>
  <c r="C175" i="8"/>
  <c r="C174" i="8"/>
  <c r="C173" i="8"/>
  <c r="C172" i="8"/>
  <c r="C171" i="8"/>
  <c r="C170" i="8"/>
  <c r="C169" i="8"/>
  <c r="C167" i="8"/>
  <c r="AH118" i="8"/>
  <c r="AH134" i="8" s="1"/>
  <c r="AH150" i="8" s="1"/>
  <c r="AH166" i="8" s="1"/>
  <c r="AD102" i="8"/>
  <c r="AC118" i="8"/>
  <c r="AC134" i="8" s="1"/>
  <c r="AC150" i="8" s="1"/>
  <c r="AC166" i="8" s="1"/>
  <c r="Y102" i="8"/>
  <c r="X118" i="8"/>
  <c r="X134" i="8" s="1"/>
  <c r="X150" i="8" s="1"/>
  <c r="X166" i="8" s="1"/>
  <c r="T102" i="8"/>
  <c r="S118" i="8"/>
  <c r="S134" i="8" s="1"/>
  <c r="S150" i="8" s="1"/>
  <c r="S166" i="8" s="1"/>
  <c r="O102" i="8"/>
  <c r="N118" i="8"/>
  <c r="N134" i="8" s="1"/>
  <c r="N150" i="8" s="1"/>
  <c r="N166" i="8" s="1"/>
  <c r="J102" i="8"/>
  <c r="I118" i="8"/>
  <c r="I134" i="8" s="1"/>
  <c r="I150" i="8" s="1"/>
  <c r="I166" i="8" s="1"/>
  <c r="E102" i="8"/>
  <c r="F102" i="8" s="1"/>
  <c r="G102" i="8" s="1"/>
  <c r="H102" i="8" s="1"/>
  <c r="D118" i="8"/>
  <c r="D134" i="8" s="1"/>
  <c r="D150" i="8" s="1"/>
  <c r="D166" i="8" s="1"/>
  <c r="C166" i="8"/>
  <c r="AH117" i="8"/>
  <c r="AH133" i="8" s="1"/>
  <c r="AH149" i="8" s="1"/>
  <c r="AH165" i="8" s="1"/>
  <c r="AD101" i="8"/>
  <c r="AE101" i="8" s="1"/>
  <c r="AC117" i="8"/>
  <c r="AC133" i="8" s="1"/>
  <c r="AC149" i="8" s="1"/>
  <c r="AC165" i="8" s="1"/>
  <c r="Y101" i="8"/>
  <c r="X117" i="8"/>
  <c r="X133" i="8" s="1"/>
  <c r="X149" i="8" s="1"/>
  <c r="X165" i="8" s="1"/>
  <c r="T101" i="8"/>
  <c r="U101" i="8" s="1"/>
  <c r="S117" i="8"/>
  <c r="S133" i="8" s="1"/>
  <c r="S149" i="8" s="1"/>
  <c r="S165" i="8" s="1"/>
  <c r="O101" i="8"/>
  <c r="N117" i="8"/>
  <c r="N133" i="8" s="1"/>
  <c r="N149" i="8" s="1"/>
  <c r="N165" i="8" s="1"/>
  <c r="J101" i="8"/>
  <c r="K101" i="8" s="1"/>
  <c r="L101" i="8" s="1"/>
  <c r="M101" i="8" s="1"/>
  <c r="I117" i="8"/>
  <c r="I133" i="8" s="1"/>
  <c r="I149" i="8" s="1"/>
  <c r="I165" i="8" s="1"/>
  <c r="E101" i="8"/>
  <c r="D117" i="8"/>
  <c r="D133" i="8" s="1"/>
  <c r="D149" i="8" s="1"/>
  <c r="D165" i="8" s="1"/>
  <c r="C165" i="8"/>
  <c r="AH116" i="8"/>
  <c r="AH132" i="8" s="1"/>
  <c r="AH148" i="8" s="1"/>
  <c r="AH164" i="8" s="1"/>
  <c r="AD100" i="8"/>
  <c r="AE100" i="8" s="1"/>
  <c r="AC116" i="8"/>
  <c r="AC132" i="8" s="1"/>
  <c r="AC148" i="8" s="1"/>
  <c r="AC164" i="8" s="1"/>
  <c r="Y100" i="8"/>
  <c r="Z100" i="8" s="1"/>
  <c r="X116" i="8"/>
  <c r="X132" i="8" s="1"/>
  <c r="X148" i="8" s="1"/>
  <c r="X164" i="8" s="1"/>
  <c r="T100" i="8"/>
  <c r="S116" i="8"/>
  <c r="S132" i="8" s="1"/>
  <c r="S148" i="8" s="1"/>
  <c r="S164" i="8" s="1"/>
  <c r="O100" i="8"/>
  <c r="P100" i="8" s="1"/>
  <c r="Q100" i="8" s="1"/>
  <c r="R100" i="8" s="1"/>
  <c r="N116" i="8"/>
  <c r="N132" i="8" s="1"/>
  <c r="N148" i="8" s="1"/>
  <c r="N164" i="8" s="1"/>
  <c r="J100" i="8"/>
  <c r="K100" i="8" s="1"/>
  <c r="L100" i="8" s="1"/>
  <c r="M100" i="8" s="1"/>
  <c r="I116" i="8"/>
  <c r="I132" i="8" s="1"/>
  <c r="I148" i="8" s="1"/>
  <c r="I164" i="8" s="1"/>
  <c r="E100" i="8"/>
  <c r="D116" i="8"/>
  <c r="D132" i="8" s="1"/>
  <c r="D148" i="8" s="1"/>
  <c r="D164" i="8" s="1"/>
  <c r="C164" i="8"/>
  <c r="AH115" i="8"/>
  <c r="AH131" i="8" s="1"/>
  <c r="AH147" i="8" s="1"/>
  <c r="AH163" i="8" s="1"/>
  <c r="AD99" i="8"/>
  <c r="AE99" i="8" s="1"/>
  <c r="AF99" i="8" s="1"/>
  <c r="AG99" i="8" s="1"/>
  <c r="AC115" i="8"/>
  <c r="AC131" i="8" s="1"/>
  <c r="AC147" i="8" s="1"/>
  <c r="AC163" i="8" s="1"/>
  <c r="Y99" i="8"/>
  <c r="Z99" i="8" s="1"/>
  <c r="AA99" i="8" s="1"/>
  <c r="AB99" i="8" s="1"/>
  <c r="X115" i="8"/>
  <c r="X131" i="8" s="1"/>
  <c r="X147" i="8" s="1"/>
  <c r="X163" i="8" s="1"/>
  <c r="T99" i="8"/>
  <c r="S115" i="8"/>
  <c r="S131" i="8" s="1"/>
  <c r="S147" i="8" s="1"/>
  <c r="S163" i="8" s="1"/>
  <c r="O99" i="8"/>
  <c r="N115" i="8"/>
  <c r="N131" i="8" s="1"/>
  <c r="N147" i="8" s="1"/>
  <c r="N163" i="8" s="1"/>
  <c r="J99" i="8"/>
  <c r="I115" i="8"/>
  <c r="I131" i="8" s="1"/>
  <c r="I147" i="8" s="1"/>
  <c r="I163" i="8" s="1"/>
  <c r="E99" i="8"/>
  <c r="D115" i="8"/>
  <c r="D131" i="8" s="1"/>
  <c r="D147" i="8" s="1"/>
  <c r="D163" i="8" s="1"/>
  <c r="C163" i="8"/>
  <c r="AH114" i="8"/>
  <c r="AH130" i="8" s="1"/>
  <c r="AH146" i="8" s="1"/>
  <c r="AH162" i="8" s="1"/>
  <c r="AD98" i="8"/>
  <c r="AC114" i="8"/>
  <c r="AC130" i="8" s="1"/>
  <c r="AC146" i="8" s="1"/>
  <c r="AC162" i="8" s="1"/>
  <c r="Y98" i="8"/>
  <c r="X114" i="8"/>
  <c r="X130" i="8" s="1"/>
  <c r="X146" i="8" s="1"/>
  <c r="X162" i="8" s="1"/>
  <c r="T98" i="8"/>
  <c r="S114" i="8"/>
  <c r="S130" i="8" s="1"/>
  <c r="S146" i="8" s="1"/>
  <c r="S162" i="8" s="1"/>
  <c r="O98" i="8"/>
  <c r="N114" i="8"/>
  <c r="N130" i="8" s="1"/>
  <c r="N146" i="8" s="1"/>
  <c r="N162" i="8" s="1"/>
  <c r="J98" i="8"/>
  <c r="I114" i="8"/>
  <c r="I130" i="8" s="1"/>
  <c r="I146" i="8" s="1"/>
  <c r="I162" i="8" s="1"/>
  <c r="E98" i="8"/>
  <c r="D114" i="8"/>
  <c r="D130" i="8"/>
  <c r="D146" i="8" s="1"/>
  <c r="D162" i="8" s="1"/>
  <c r="C162" i="8"/>
  <c r="AH113" i="8"/>
  <c r="AH129" i="8" s="1"/>
  <c r="AH145" i="8" s="1"/>
  <c r="AH161" i="8" s="1"/>
  <c r="AD97" i="8"/>
  <c r="AC113" i="8"/>
  <c r="AC129" i="8" s="1"/>
  <c r="AC145" i="8" s="1"/>
  <c r="AC161" i="8" s="1"/>
  <c r="Y97" i="8"/>
  <c r="Z97" i="8" s="1"/>
  <c r="X113" i="8"/>
  <c r="X129" i="8" s="1"/>
  <c r="X145" i="8" s="1"/>
  <c r="X161" i="8" s="1"/>
  <c r="T97" i="8"/>
  <c r="U97" i="8" s="1"/>
  <c r="S113" i="8"/>
  <c r="S129" i="8" s="1"/>
  <c r="S145" i="8" s="1"/>
  <c r="S161" i="8" s="1"/>
  <c r="O97" i="8"/>
  <c r="P97" i="8" s="1"/>
  <c r="N113" i="8"/>
  <c r="N129" i="8" s="1"/>
  <c r="N145" i="8" s="1"/>
  <c r="N161" i="8" s="1"/>
  <c r="J97" i="8"/>
  <c r="I113" i="8"/>
  <c r="I129" i="8" s="1"/>
  <c r="I145" i="8" s="1"/>
  <c r="I161" i="8" s="1"/>
  <c r="E97" i="8"/>
  <c r="F97" i="8" s="1"/>
  <c r="D113" i="8"/>
  <c r="D129" i="8" s="1"/>
  <c r="D145" i="8" s="1"/>
  <c r="D161" i="8" s="1"/>
  <c r="C161" i="8"/>
  <c r="AH112" i="8"/>
  <c r="AH128" i="8" s="1"/>
  <c r="AH144" i="8" s="1"/>
  <c r="AH160" i="8" s="1"/>
  <c r="AD96" i="8"/>
  <c r="AC112" i="8"/>
  <c r="AC128" i="8" s="1"/>
  <c r="AC144" i="8" s="1"/>
  <c r="AC160" i="8" s="1"/>
  <c r="Y96" i="8"/>
  <c r="X112" i="8"/>
  <c r="X128" i="8" s="1"/>
  <c r="X144" i="8" s="1"/>
  <c r="X160" i="8" s="1"/>
  <c r="T96" i="8"/>
  <c r="S112" i="8"/>
  <c r="S128" i="8" s="1"/>
  <c r="S144" i="8" s="1"/>
  <c r="S160" i="8" s="1"/>
  <c r="O96" i="8"/>
  <c r="N112" i="8"/>
  <c r="N128" i="8" s="1"/>
  <c r="N144" i="8" s="1"/>
  <c r="N160" i="8" s="1"/>
  <c r="J96" i="8"/>
  <c r="I112" i="8"/>
  <c r="I128" i="8" s="1"/>
  <c r="I144" i="8" s="1"/>
  <c r="I160" i="8" s="1"/>
  <c r="E96" i="8"/>
  <c r="D112" i="8"/>
  <c r="D128" i="8" s="1"/>
  <c r="D144" i="8" s="1"/>
  <c r="D160" i="8" s="1"/>
  <c r="C160" i="8"/>
  <c r="AH111" i="8"/>
  <c r="AH127" i="8" s="1"/>
  <c r="AH143" i="8" s="1"/>
  <c r="AH159" i="8" s="1"/>
  <c r="AD95" i="8"/>
  <c r="AC111" i="8"/>
  <c r="AC127" i="8" s="1"/>
  <c r="AC143" i="8" s="1"/>
  <c r="AC159" i="8" s="1"/>
  <c r="Y95" i="8"/>
  <c r="X111" i="8"/>
  <c r="X127" i="8" s="1"/>
  <c r="X143" i="8" s="1"/>
  <c r="X159" i="8" s="1"/>
  <c r="T95" i="8"/>
  <c r="S111" i="8"/>
  <c r="S127" i="8" s="1"/>
  <c r="S143" i="8" s="1"/>
  <c r="S159" i="8" s="1"/>
  <c r="O95" i="8"/>
  <c r="P95" i="8" s="1"/>
  <c r="Q95" i="8" s="1"/>
  <c r="N111" i="8"/>
  <c r="N127" i="8" s="1"/>
  <c r="N143" i="8" s="1"/>
  <c r="N159" i="8" s="1"/>
  <c r="J95" i="8"/>
  <c r="I111" i="8"/>
  <c r="I127" i="8" s="1"/>
  <c r="I143" i="8" s="1"/>
  <c r="I159" i="8" s="1"/>
  <c r="E95" i="8"/>
  <c r="D111" i="8"/>
  <c r="D127" i="8" s="1"/>
  <c r="D143" i="8" s="1"/>
  <c r="D159" i="8" s="1"/>
  <c r="C159" i="8"/>
  <c r="AH110" i="8"/>
  <c r="AH126" i="8" s="1"/>
  <c r="AH142" i="8" s="1"/>
  <c r="AH158" i="8" s="1"/>
  <c r="AD94" i="8"/>
  <c r="AC110" i="8"/>
  <c r="AC126" i="8" s="1"/>
  <c r="AC142" i="8" s="1"/>
  <c r="AC158" i="8" s="1"/>
  <c r="Y94" i="8"/>
  <c r="X110" i="8"/>
  <c r="X126" i="8" s="1"/>
  <c r="X142" i="8" s="1"/>
  <c r="X158" i="8" s="1"/>
  <c r="T94" i="8"/>
  <c r="S110" i="8"/>
  <c r="S126" i="8" s="1"/>
  <c r="S142" i="8" s="1"/>
  <c r="S158" i="8" s="1"/>
  <c r="O94" i="8"/>
  <c r="N110" i="8"/>
  <c r="N126" i="8" s="1"/>
  <c r="N142" i="8" s="1"/>
  <c r="N158" i="8" s="1"/>
  <c r="J94" i="8"/>
  <c r="K94" i="8" s="1"/>
  <c r="L94" i="8" s="1"/>
  <c r="M94" i="8" s="1"/>
  <c r="I110" i="8"/>
  <c r="I126" i="8" s="1"/>
  <c r="I142" i="8" s="1"/>
  <c r="I158" i="8" s="1"/>
  <c r="E94" i="8"/>
  <c r="D110" i="8"/>
  <c r="D126" i="8" s="1"/>
  <c r="D142" i="8" s="1"/>
  <c r="D158" i="8" s="1"/>
  <c r="C158" i="8"/>
  <c r="AH109" i="8"/>
  <c r="AH125" i="8" s="1"/>
  <c r="AH141" i="8" s="1"/>
  <c r="AH157" i="8" s="1"/>
  <c r="AD93" i="8"/>
  <c r="AC109" i="8"/>
  <c r="AC125" i="8" s="1"/>
  <c r="AC141" i="8" s="1"/>
  <c r="AC157" i="8" s="1"/>
  <c r="Y93" i="8"/>
  <c r="X109" i="8"/>
  <c r="X125" i="8" s="1"/>
  <c r="X141" i="8" s="1"/>
  <c r="X157" i="8" s="1"/>
  <c r="T93" i="8"/>
  <c r="U93" i="8" s="1"/>
  <c r="V93" i="8" s="1"/>
  <c r="S109" i="8"/>
  <c r="S125" i="8" s="1"/>
  <c r="S141" i="8" s="1"/>
  <c r="S157" i="8" s="1"/>
  <c r="O93" i="8"/>
  <c r="N109" i="8"/>
  <c r="N125" i="8" s="1"/>
  <c r="N141" i="8" s="1"/>
  <c r="N157" i="8" s="1"/>
  <c r="J93" i="8"/>
  <c r="I109" i="8"/>
  <c r="I125" i="8" s="1"/>
  <c r="I141" i="8" s="1"/>
  <c r="I157" i="8" s="1"/>
  <c r="E93" i="8"/>
  <c r="F93" i="8" s="1"/>
  <c r="G93" i="8" s="1"/>
  <c r="H93" i="8" s="1"/>
  <c r="D109" i="8"/>
  <c r="D125" i="8" s="1"/>
  <c r="D141" i="8" s="1"/>
  <c r="D157" i="8" s="1"/>
  <c r="C157" i="8"/>
  <c r="AH108" i="8"/>
  <c r="AH124" i="8" s="1"/>
  <c r="AH140" i="8" s="1"/>
  <c r="AH156" i="8" s="1"/>
  <c r="AD92" i="8"/>
  <c r="AE92" i="8" s="1"/>
  <c r="AC108" i="8"/>
  <c r="AC124" i="8" s="1"/>
  <c r="AC140" i="8" s="1"/>
  <c r="AC156" i="8" s="1"/>
  <c r="Y92" i="8"/>
  <c r="X108" i="8"/>
  <c r="X124" i="8" s="1"/>
  <c r="X140" i="8" s="1"/>
  <c r="X156" i="8" s="1"/>
  <c r="T92" i="8"/>
  <c r="S108" i="8"/>
  <c r="S124" i="8" s="1"/>
  <c r="S140" i="8" s="1"/>
  <c r="S156" i="8" s="1"/>
  <c r="O92" i="8"/>
  <c r="N108" i="8"/>
  <c r="N124" i="8" s="1"/>
  <c r="N140" i="8" s="1"/>
  <c r="N156" i="8" s="1"/>
  <c r="J92" i="8"/>
  <c r="I108" i="8"/>
  <c r="I124" i="8" s="1"/>
  <c r="I140" i="8" s="1"/>
  <c r="I156" i="8" s="1"/>
  <c r="E92" i="8"/>
  <c r="F92" i="8" s="1"/>
  <c r="G92" i="8" s="1"/>
  <c r="H92" i="8" s="1"/>
  <c r="D108" i="8"/>
  <c r="D124" i="8" s="1"/>
  <c r="D140" i="8" s="1"/>
  <c r="D156" i="8" s="1"/>
  <c r="C156" i="8"/>
  <c r="AH107" i="8"/>
  <c r="AH123" i="8" s="1"/>
  <c r="AH139" i="8" s="1"/>
  <c r="AH155" i="8" s="1"/>
  <c r="AD91" i="8"/>
  <c r="AE91" i="8" s="1"/>
  <c r="AF91" i="8" s="1"/>
  <c r="AG91" i="8" s="1"/>
  <c r="AC107" i="8"/>
  <c r="AC123" i="8" s="1"/>
  <c r="AC139" i="8" s="1"/>
  <c r="AC155" i="8" s="1"/>
  <c r="Y91" i="8"/>
  <c r="X107" i="8"/>
  <c r="X123" i="8" s="1"/>
  <c r="X139" i="8" s="1"/>
  <c r="X155" i="8" s="1"/>
  <c r="T91" i="8"/>
  <c r="U91" i="8" s="1"/>
  <c r="S107" i="8"/>
  <c r="S123" i="8" s="1"/>
  <c r="S139" i="8" s="1"/>
  <c r="S155" i="8" s="1"/>
  <c r="O91" i="8"/>
  <c r="N107" i="8"/>
  <c r="N123" i="8" s="1"/>
  <c r="N139" i="8" s="1"/>
  <c r="N155" i="8" s="1"/>
  <c r="J91" i="8"/>
  <c r="I107" i="8"/>
  <c r="I123" i="8" s="1"/>
  <c r="I139" i="8" s="1"/>
  <c r="I155" i="8" s="1"/>
  <c r="E91" i="8"/>
  <c r="D107" i="8"/>
  <c r="D123" i="8" s="1"/>
  <c r="D139" i="8" s="1"/>
  <c r="D155" i="8" s="1"/>
  <c r="C155" i="8"/>
  <c r="AH106" i="8"/>
  <c r="AH122" i="8" s="1"/>
  <c r="AH138" i="8" s="1"/>
  <c r="AH154" i="8" s="1"/>
  <c r="AD90" i="8"/>
  <c r="AC106" i="8"/>
  <c r="AC122" i="8" s="1"/>
  <c r="AC138" i="8" s="1"/>
  <c r="AC154" i="8" s="1"/>
  <c r="Y90" i="8"/>
  <c r="X106" i="8"/>
  <c r="X122" i="8" s="1"/>
  <c r="X138" i="8" s="1"/>
  <c r="X154" i="8" s="1"/>
  <c r="T90" i="8"/>
  <c r="S106" i="8"/>
  <c r="S122" i="8" s="1"/>
  <c r="S138" i="8" s="1"/>
  <c r="S154" i="8" s="1"/>
  <c r="O90" i="8"/>
  <c r="N106" i="8"/>
  <c r="N122" i="8" s="1"/>
  <c r="N138" i="8" s="1"/>
  <c r="N154" i="8" s="1"/>
  <c r="J90" i="8"/>
  <c r="I106" i="8"/>
  <c r="I122" i="8" s="1"/>
  <c r="I138" i="8" s="1"/>
  <c r="I154" i="8" s="1"/>
  <c r="E90" i="8"/>
  <c r="D106" i="8"/>
  <c r="D122" i="8" s="1"/>
  <c r="D138" i="8" s="1"/>
  <c r="D154" i="8" s="1"/>
  <c r="C154" i="8"/>
  <c r="AH105" i="8"/>
  <c r="AH121" i="8" s="1"/>
  <c r="AH137" i="8" s="1"/>
  <c r="AH153" i="8" s="1"/>
  <c r="AD89" i="8"/>
  <c r="AD105" i="8" s="1"/>
  <c r="AD121" i="8" s="1"/>
  <c r="AD137" i="8" s="1"/>
  <c r="AC105" i="8"/>
  <c r="AC121" i="8" s="1"/>
  <c r="AC137" i="8" s="1"/>
  <c r="AC153" i="8" s="1"/>
  <c r="Y89" i="8"/>
  <c r="X105" i="8"/>
  <c r="X121" i="8" s="1"/>
  <c r="X137" i="8" s="1"/>
  <c r="X153" i="8" s="1"/>
  <c r="T89" i="8"/>
  <c r="S105" i="8"/>
  <c r="S121" i="8" s="1"/>
  <c r="S137" i="8" s="1"/>
  <c r="S153" i="8" s="1"/>
  <c r="O89" i="8"/>
  <c r="N105" i="8"/>
  <c r="N121" i="8" s="1"/>
  <c r="N137" i="8" s="1"/>
  <c r="N153" i="8" s="1"/>
  <c r="J89" i="8"/>
  <c r="J105" i="8" s="1"/>
  <c r="J121" i="8" s="1"/>
  <c r="I105" i="8"/>
  <c r="I121" i="8" s="1"/>
  <c r="I137" i="8" s="1"/>
  <c r="I153" i="8" s="1"/>
  <c r="E89" i="8"/>
  <c r="D105" i="8"/>
  <c r="D121" i="8" s="1"/>
  <c r="D137" i="8" s="1"/>
  <c r="D153" i="8" s="1"/>
  <c r="C153" i="8"/>
  <c r="C151" i="8"/>
  <c r="C150" i="8"/>
  <c r="C149" i="8"/>
  <c r="C148" i="8"/>
  <c r="C147" i="8"/>
  <c r="C146" i="8"/>
  <c r="C145" i="8"/>
  <c r="C144" i="8"/>
  <c r="C143" i="8"/>
  <c r="C142" i="8"/>
  <c r="C141" i="8"/>
  <c r="C140" i="8"/>
  <c r="C139" i="8"/>
  <c r="C138" i="8"/>
  <c r="C137" i="8"/>
  <c r="C135" i="8"/>
  <c r="C134" i="8"/>
  <c r="C133" i="8"/>
  <c r="C132" i="8"/>
  <c r="C131" i="8"/>
  <c r="C130" i="8"/>
  <c r="C129" i="8"/>
  <c r="C128" i="8"/>
  <c r="C127" i="8"/>
  <c r="C126" i="8"/>
  <c r="C125" i="8"/>
  <c r="C124" i="8"/>
  <c r="C123" i="8"/>
  <c r="C122" i="8"/>
  <c r="C121" i="8"/>
  <c r="C119" i="8"/>
  <c r="C118" i="8"/>
  <c r="C117" i="8"/>
  <c r="C116" i="8"/>
  <c r="C115" i="8"/>
  <c r="C114" i="8"/>
  <c r="C113" i="8"/>
  <c r="C112" i="8"/>
  <c r="C111" i="8"/>
  <c r="C110" i="8"/>
  <c r="C109" i="8"/>
  <c r="C108" i="8"/>
  <c r="C107" i="8"/>
  <c r="C106" i="8"/>
  <c r="C105" i="8"/>
  <c r="C103" i="8"/>
  <c r="C102" i="8"/>
  <c r="C101" i="8"/>
  <c r="C100" i="8"/>
  <c r="C99" i="8"/>
  <c r="C98" i="8"/>
  <c r="C97" i="8"/>
  <c r="C96" i="8"/>
  <c r="C95" i="8"/>
  <c r="C94" i="8"/>
  <c r="C93" i="8"/>
  <c r="C92" i="8"/>
  <c r="C91" i="8"/>
  <c r="C90" i="8"/>
  <c r="C89" i="8"/>
  <c r="C87" i="8"/>
  <c r="AH86" i="8"/>
  <c r="AD22" i="8"/>
  <c r="AE22" i="8" s="1"/>
  <c r="AF22" i="8" s="1"/>
  <c r="AG22" i="8" s="1"/>
  <c r="AC86" i="8"/>
  <c r="Y22" i="8"/>
  <c r="Z22" i="8" s="1"/>
  <c r="AA22" i="8" s="1"/>
  <c r="X86" i="8"/>
  <c r="T22" i="8"/>
  <c r="S86" i="8"/>
  <c r="O22" i="8"/>
  <c r="P22" i="8" s="1"/>
  <c r="Q22" i="8" s="1"/>
  <c r="R22" i="8" s="1"/>
  <c r="N86" i="8"/>
  <c r="J22" i="8"/>
  <c r="K22" i="8" s="1"/>
  <c r="L22" i="8" s="1"/>
  <c r="I86" i="8"/>
  <c r="E22" i="8"/>
  <c r="D86" i="8"/>
  <c r="C86" i="8"/>
  <c r="AH85" i="8"/>
  <c r="AD21" i="8"/>
  <c r="AE21" i="8" s="1"/>
  <c r="AC85" i="8"/>
  <c r="Y21" i="8"/>
  <c r="X85" i="8"/>
  <c r="T21" i="8"/>
  <c r="S85" i="8"/>
  <c r="O21" i="8"/>
  <c r="N85" i="8"/>
  <c r="J21" i="8"/>
  <c r="K21" i="8" s="1"/>
  <c r="I85" i="8"/>
  <c r="E21" i="8"/>
  <c r="D85" i="8"/>
  <c r="C85" i="8"/>
  <c r="AH84" i="8"/>
  <c r="AD20" i="8"/>
  <c r="AE20" i="8" s="1"/>
  <c r="AC84" i="8"/>
  <c r="Y20" i="8"/>
  <c r="Z20" i="8" s="1"/>
  <c r="AA20" i="8" s="1"/>
  <c r="AB20" i="8" s="1"/>
  <c r="X84" i="8"/>
  <c r="T20" i="8"/>
  <c r="S84" i="8"/>
  <c r="O20" i="8"/>
  <c r="P20" i="8" s="1"/>
  <c r="N84" i="8"/>
  <c r="J20" i="8"/>
  <c r="I84" i="8"/>
  <c r="E20" i="8"/>
  <c r="D84" i="8"/>
  <c r="C84" i="8"/>
  <c r="AH83" i="8"/>
  <c r="AD19" i="8"/>
  <c r="AC83" i="8"/>
  <c r="Y19" i="8"/>
  <c r="Z19" i="8" s="1"/>
  <c r="X83" i="8"/>
  <c r="T19" i="8"/>
  <c r="U19" i="8" s="1"/>
  <c r="V19" i="8" s="1"/>
  <c r="W19" i="8" s="1"/>
  <c r="S83" i="8"/>
  <c r="O19" i="8"/>
  <c r="P19" i="8" s="1"/>
  <c r="N83" i="8"/>
  <c r="J19" i="8"/>
  <c r="I83" i="8"/>
  <c r="E19" i="8"/>
  <c r="F19" i="8" s="1"/>
  <c r="D83" i="8"/>
  <c r="C83" i="8"/>
  <c r="AH82" i="8"/>
  <c r="AD18" i="8"/>
  <c r="AC82" i="8"/>
  <c r="Y18" i="8"/>
  <c r="X82" i="8"/>
  <c r="T18" i="8"/>
  <c r="U18" i="8" s="1"/>
  <c r="V18" i="8" s="1"/>
  <c r="W18" i="8" s="1"/>
  <c r="S82" i="8"/>
  <c r="O18" i="8"/>
  <c r="P18" i="8" s="1"/>
  <c r="Q18" i="8" s="1"/>
  <c r="R18" i="8" s="1"/>
  <c r="N82" i="8"/>
  <c r="J18" i="8"/>
  <c r="I82" i="8"/>
  <c r="E18" i="8"/>
  <c r="F18" i="8" s="1"/>
  <c r="G18" i="8" s="1"/>
  <c r="D82" i="8"/>
  <c r="C82" i="8"/>
  <c r="AH81" i="8"/>
  <c r="AD17" i="8"/>
  <c r="AE17" i="8" s="1"/>
  <c r="AF17" i="8" s="1"/>
  <c r="AG17" i="8" s="1"/>
  <c r="AC81" i="8"/>
  <c r="Y17" i="8"/>
  <c r="Z17" i="8" s="1"/>
  <c r="X81" i="8"/>
  <c r="T17" i="8"/>
  <c r="U17" i="8" s="1"/>
  <c r="S81" i="8"/>
  <c r="O17" i="8"/>
  <c r="P17" i="8" s="1"/>
  <c r="N81" i="8"/>
  <c r="J17" i="8"/>
  <c r="K17" i="8" s="1"/>
  <c r="L17" i="8" s="1"/>
  <c r="M17" i="8" s="1"/>
  <c r="I81" i="8"/>
  <c r="E17" i="8"/>
  <c r="D81" i="8"/>
  <c r="C81" i="8"/>
  <c r="AH80" i="8"/>
  <c r="AD16" i="8"/>
  <c r="AC80" i="8"/>
  <c r="Y16" i="8"/>
  <c r="X80" i="8"/>
  <c r="T16" i="8"/>
  <c r="S80" i="8"/>
  <c r="O16" i="8"/>
  <c r="N80" i="8"/>
  <c r="J16" i="8"/>
  <c r="I80" i="8"/>
  <c r="E16" i="8"/>
  <c r="D80" i="8"/>
  <c r="C80" i="8"/>
  <c r="AH79" i="8"/>
  <c r="AD15" i="8"/>
  <c r="AC79" i="8"/>
  <c r="Y15" i="8"/>
  <c r="X79" i="8"/>
  <c r="T15" i="8"/>
  <c r="U15" i="8" s="1"/>
  <c r="S79" i="8"/>
  <c r="O15" i="8"/>
  <c r="P15" i="8" s="1"/>
  <c r="N79" i="8"/>
  <c r="J15" i="8"/>
  <c r="K15" i="8" s="1"/>
  <c r="L15" i="8" s="1"/>
  <c r="M15" i="8" s="1"/>
  <c r="I79" i="8"/>
  <c r="E15" i="8"/>
  <c r="F15" i="8" s="1"/>
  <c r="G15" i="8" s="1"/>
  <c r="H15" i="8" s="1"/>
  <c r="D79" i="8"/>
  <c r="C79" i="8"/>
  <c r="AH78" i="8"/>
  <c r="AD14" i="8"/>
  <c r="AC78" i="8"/>
  <c r="Y14" i="8"/>
  <c r="Z14" i="8" s="1"/>
  <c r="AA14" i="8" s="1"/>
  <c r="X78" i="8"/>
  <c r="T14" i="8"/>
  <c r="S78" i="8"/>
  <c r="O14" i="8"/>
  <c r="P14" i="8" s="1"/>
  <c r="Q14" i="8" s="1"/>
  <c r="R14" i="8" s="1"/>
  <c r="N78" i="8"/>
  <c r="J14" i="8"/>
  <c r="K14" i="8" s="1"/>
  <c r="L14" i="8" s="1"/>
  <c r="M14" i="8" s="1"/>
  <c r="I78" i="8"/>
  <c r="E14" i="8"/>
  <c r="F14" i="8" s="1"/>
  <c r="G14" i="8" s="1"/>
  <c r="H14" i="8" s="1"/>
  <c r="D78" i="8"/>
  <c r="C78" i="8"/>
  <c r="AH77" i="8"/>
  <c r="AD13" i="8"/>
  <c r="AE13" i="8" s="1"/>
  <c r="AC77" i="8"/>
  <c r="Y13" i="8"/>
  <c r="Z13" i="8" s="1"/>
  <c r="X77" i="8"/>
  <c r="T13" i="8"/>
  <c r="U13" i="8" s="1"/>
  <c r="V13" i="8" s="1"/>
  <c r="S77" i="8"/>
  <c r="O13" i="8"/>
  <c r="N77" i="8"/>
  <c r="J13" i="8"/>
  <c r="I77" i="8"/>
  <c r="E13" i="8"/>
  <c r="D77" i="8"/>
  <c r="C77" i="8"/>
  <c r="AH76" i="8"/>
  <c r="AD12" i="8"/>
  <c r="AC76" i="8"/>
  <c r="Y12" i="8"/>
  <c r="X76" i="8"/>
  <c r="T12" i="8"/>
  <c r="S76" i="8"/>
  <c r="O12" i="8"/>
  <c r="N76" i="8"/>
  <c r="J12" i="8"/>
  <c r="I76" i="8"/>
  <c r="E12" i="8"/>
  <c r="F12" i="8" s="1"/>
  <c r="D76" i="8"/>
  <c r="C76" i="8"/>
  <c r="AH75" i="8"/>
  <c r="AD11" i="8"/>
  <c r="AC75" i="8"/>
  <c r="Y11" i="8"/>
  <c r="Z11" i="8" s="1"/>
  <c r="AA11" i="8" s="1"/>
  <c r="AB11" i="8" s="1"/>
  <c r="X75" i="8"/>
  <c r="T11" i="8"/>
  <c r="U11" i="8" s="1"/>
  <c r="V11" i="8" s="1"/>
  <c r="S75" i="8"/>
  <c r="O11" i="8"/>
  <c r="P11" i="8" s="1"/>
  <c r="Q11" i="8" s="1"/>
  <c r="R11" i="8" s="1"/>
  <c r="N75" i="8"/>
  <c r="J11" i="8"/>
  <c r="I75" i="8"/>
  <c r="E11" i="8"/>
  <c r="F11" i="8" s="1"/>
  <c r="D75" i="8"/>
  <c r="C75" i="8"/>
  <c r="AH74" i="8"/>
  <c r="AD10" i="8"/>
  <c r="AE10" i="8" s="1"/>
  <c r="AF10" i="8" s="1"/>
  <c r="AC74" i="8"/>
  <c r="Y10" i="8"/>
  <c r="X74" i="8"/>
  <c r="T10" i="8"/>
  <c r="U10" i="8" s="1"/>
  <c r="S74" i="8"/>
  <c r="O10" i="8"/>
  <c r="N74" i="8"/>
  <c r="J10" i="8"/>
  <c r="I74" i="8"/>
  <c r="E10" i="8"/>
  <c r="F10" i="8" s="1"/>
  <c r="G10" i="8" s="1"/>
  <c r="H10" i="8" s="1"/>
  <c r="D74" i="8"/>
  <c r="C74" i="8"/>
  <c r="AH73" i="8"/>
  <c r="AD9" i="8"/>
  <c r="AE9" i="8" s="1"/>
  <c r="AC73" i="8"/>
  <c r="Y9" i="8"/>
  <c r="Z9" i="8" s="1"/>
  <c r="X73" i="8"/>
  <c r="T9" i="8"/>
  <c r="S73" i="8"/>
  <c r="O9" i="8"/>
  <c r="P9" i="8" s="1"/>
  <c r="N73" i="8"/>
  <c r="J9" i="8"/>
  <c r="I73" i="8"/>
  <c r="E9" i="8"/>
  <c r="D73" i="8"/>
  <c r="C73" i="8"/>
  <c r="C71" i="8"/>
  <c r="AH70" i="8"/>
  <c r="AC70" i="8"/>
  <c r="X70" i="8"/>
  <c r="S70" i="8"/>
  <c r="N70" i="8"/>
  <c r="I70" i="8"/>
  <c r="D70" i="8"/>
  <c r="C70" i="8"/>
  <c r="AH69" i="8"/>
  <c r="AC69" i="8"/>
  <c r="X69" i="8"/>
  <c r="S69" i="8"/>
  <c r="N69" i="8"/>
  <c r="I69" i="8"/>
  <c r="D69" i="8"/>
  <c r="C69" i="8"/>
  <c r="AH68" i="8"/>
  <c r="AC68" i="8"/>
  <c r="X68" i="8"/>
  <c r="S68" i="8"/>
  <c r="N68" i="8"/>
  <c r="I68" i="8"/>
  <c r="D68" i="8"/>
  <c r="C68" i="8"/>
  <c r="AH67" i="8"/>
  <c r="AC67" i="8"/>
  <c r="X67" i="8"/>
  <c r="S67" i="8"/>
  <c r="N67" i="8"/>
  <c r="I67" i="8"/>
  <c r="D67" i="8"/>
  <c r="C67" i="8"/>
  <c r="AH66" i="8"/>
  <c r="AC66" i="8"/>
  <c r="X66" i="8"/>
  <c r="S66" i="8"/>
  <c r="N66" i="8"/>
  <c r="I66" i="8"/>
  <c r="D66" i="8"/>
  <c r="C66" i="8"/>
  <c r="AH65" i="8"/>
  <c r="AC65" i="8"/>
  <c r="X65" i="8"/>
  <c r="S65" i="8"/>
  <c r="N65" i="8"/>
  <c r="I65" i="8"/>
  <c r="D65" i="8"/>
  <c r="C65" i="8"/>
  <c r="AH64" i="8"/>
  <c r="AC64" i="8"/>
  <c r="X64" i="8"/>
  <c r="S64" i="8"/>
  <c r="N64" i="8"/>
  <c r="I64" i="8"/>
  <c r="D64" i="8"/>
  <c r="C64" i="8"/>
  <c r="AH63" i="8"/>
  <c r="AC63" i="8"/>
  <c r="X63" i="8"/>
  <c r="S63" i="8"/>
  <c r="N63" i="8"/>
  <c r="I63" i="8"/>
  <c r="D63" i="8"/>
  <c r="C63" i="8"/>
  <c r="AH62" i="8"/>
  <c r="AC62" i="8"/>
  <c r="X62" i="8"/>
  <c r="S62" i="8"/>
  <c r="N62" i="8"/>
  <c r="I62" i="8"/>
  <c r="D62" i="8"/>
  <c r="C62" i="8"/>
  <c r="AH61" i="8"/>
  <c r="AC61" i="8"/>
  <c r="X61" i="8"/>
  <c r="S61" i="8"/>
  <c r="N61" i="8"/>
  <c r="I61" i="8"/>
  <c r="D61" i="8"/>
  <c r="C61" i="8"/>
  <c r="AH60" i="8"/>
  <c r="AC60" i="8"/>
  <c r="X60" i="8"/>
  <c r="S60" i="8"/>
  <c r="N60" i="8"/>
  <c r="I60" i="8"/>
  <c r="D60" i="8"/>
  <c r="C60" i="8"/>
  <c r="AH59" i="8"/>
  <c r="AC59" i="8"/>
  <c r="X59" i="8"/>
  <c r="S59" i="8"/>
  <c r="N59" i="8"/>
  <c r="I59" i="8"/>
  <c r="D59" i="8"/>
  <c r="C59" i="8"/>
  <c r="AH58" i="8"/>
  <c r="AC58" i="8"/>
  <c r="X58" i="8"/>
  <c r="S58" i="8"/>
  <c r="N58" i="8"/>
  <c r="I58" i="8"/>
  <c r="D58" i="8"/>
  <c r="C58" i="8"/>
  <c r="AH57" i="8"/>
  <c r="AC57" i="8"/>
  <c r="X57" i="8"/>
  <c r="S57" i="8"/>
  <c r="N57" i="8"/>
  <c r="I57" i="8"/>
  <c r="D57" i="8"/>
  <c r="C57" i="8"/>
  <c r="C55" i="8"/>
  <c r="AH54" i="8"/>
  <c r="AC54" i="8"/>
  <c r="X54" i="8"/>
  <c r="S54" i="8"/>
  <c r="N54" i="8"/>
  <c r="I54" i="8"/>
  <c r="D54" i="8"/>
  <c r="C54" i="8"/>
  <c r="AH53" i="8"/>
  <c r="AC53" i="8"/>
  <c r="X53" i="8"/>
  <c r="S53" i="8"/>
  <c r="N53" i="8"/>
  <c r="I53" i="8"/>
  <c r="D53" i="8"/>
  <c r="C53" i="8"/>
  <c r="AH52" i="8"/>
  <c r="AC52" i="8"/>
  <c r="X52" i="8"/>
  <c r="S52" i="8"/>
  <c r="N52" i="8"/>
  <c r="I52" i="8"/>
  <c r="D52" i="8"/>
  <c r="C52" i="8"/>
  <c r="AH51" i="8"/>
  <c r="AC51" i="8"/>
  <c r="X51" i="8"/>
  <c r="S51" i="8"/>
  <c r="N51" i="8"/>
  <c r="I51" i="8"/>
  <c r="D51" i="8"/>
  <c r="C51" i="8"/>
  <c r="AH50" i="8"/>
  <c r="AC50" i="8"/>
  <c r="X50" i="8"/>
  <c r="S50" i="8"/>
  <c r="N50" i="8"/>
  <c r="I50" i="8"/>
  <c r="D50" i="8"/>
  <c r="C50" i="8"/>
  <c r="AH49" i="8"/>
  <c r="AC49" i="8"/>
  <c r="X49" i="8"/>
  <c r="S49" i="8"/>
  <c r="N49" i="8"/>
  <c r="I49" i="8"/>
  <c r="D49" i="8"/>
  <c r="C49" i="8"/>
  <c r="AH48" i="8"/>
  <c r="AC48" i="8"/>
  <c r="X48" i="8"/>
  <c r="S48" i="8"/>
  <c r="N48" i="8"/>
  <c r="I48" i="8"/>
  <c r="D48" i="8"/>
  <c r="C48" i="8"/>
  <c r="AH47" i="8"/>
  <c r="AC47" i="8"/>
  <c r="X47" i="8"/>
  <c r="S47" i="8"/>
  <c r="N47" i="8"/>
  <c r="I47" i="8"/>
  <c r="D47" i="8"/>
  <c r="C47" i="8"/>
  <c r="AH46" i="8"/>
  <c r="AC46" i="8"/>
  <c r="X46" i="8"/>
  <c r="S46" i="8"/>
  <c r="N46" i="8"/>
  <c r="I46" i="8"/>
  <c r="D46" i="8"/>
  <c r="C46" i="8"/>
  <c r="AH45" i="8"/>
  <c r="AC45" i="8"/>
  <c r="X45" i="8"/>
  <c r="S45" i="8"/>
  <c r="N45" i="8"/>
  <c r="I45" i="8"/>
  <c r="D45" i="8"/>
  <c r="C45" i="8"/>
  <c r="AH44" i="8"/>
  <c r="AC44" i="8"/>
  <c r="X44" i="8"/>
  <c r="S44" i="8"/>
  <c r="N44" i="8"/>
  <c r="I44" i="8"/>
  <c r="D44" i="8"/>
  <c r="C44" i="8"/>
  <c r="AH43" i="8"/>
  <c r="AC43" i="8"/>
  <c r="X43" i="8"/>
  <c r="S43" i="8"/>
  <c r="N43" i="8"/>
  <c r="I43" i="8"/>
  <c r="D43" i="8"/>
  <c r="C43" i="8"/>
  <c r="AH42" i="8"/>
  <c r="AC42" i="8"/>
  <c r="X42" i="8"/>
  <c r="S42" i="8"/>
  <c r="N42" i="8"/>
  <c r="I42" i="8"/>
  <c r="D42" i="8"/>
  <c r="C42" i="8"/>
  <c r="AH41" i="8"/>
  <c r="AC41" i="8"/>
  <c r="X41" i="8"/>
  <c r="S41" i="8"/>
  <c r="N41" i="8"/>
  <c r="I41" i="8"/>
  <c r="D41" i="8"/>
  <c r="C41" i="8"/>
  <c r="C39" i="8"/>
  <c r="AH38" i="8"/>
  <c r="AC38" i="8"/>
  <c r="X38" i="8"/>
  <c r="S38" i="8"/>
  <c r="N38" i="8"/>
  <c r="I38" i="8"/>
  <c r="D38" i="8"/>
  <c r="C38" i="8"/>
  <c r="AH37" i="8"/>
  <c r="AC37" i="8"/>
  <c r="X37" i="8"/>
  <c r="S37" i="8"/>
  <c r="N37" i="8"/>
  <c r="I37" i="8"/>
  <c r="D37" i="8"/>
  <c r="C37" i="8"/>
  <c r="AH36" i="8"/>
  <c r="AC36" i="8"/>
  <c r="X36" i="8"/>
  <c r="S36" i="8"/>
  <c r="N36" i="8"/>
  <c r="I36" i="8"/>
  <c r="D36" i="8"/>
  <c r="C36" i="8"/>
  <c r="AH35" i="8"/>
  <c r="AC35" i="8"/>
  <c r="X35" i="8"/>
  <c r="S35" i="8"/>
  <c r="N35" i="8"/>
  <c r="I35" i="8"/>
  <c r="D35" i="8"/>
  <c r="C35" i="8"/>
  <c r="AH34" i="8"/>
  <c r="AC34" i="8"/>
  <c r="X34" i="8"/>
  <c r="S34" i="8"/>
  <c r="N34" i="8"/>
  <c r="I34" i="8"/>
  <c r="D34" i="8"/>
  <c r="C34" i="8"/>
  <c r="AH33" i="8"/>
  <c r="AC33" i="8"/>
  <c r="X33" i="8"/>
  <c r="S33" i="8"/>
  <c r="N33" i="8"/>
  <c r="I33" i="8"/>
  <c r="D33" i="8"/>
  <c r="C33" i="8"/>
  <c r="AH32" i="8"/>
  <c r="AC32" i="8"/>
  <c r="X32" i="8"/>
  <c r="S32" i="8"/>
  <c r="N32" i="8"/>
  <c r="I32" i="8"/>
  <c r="D32" i="8"/>
  <c r="C32" i="8"/>
  <c r="AH31" i="8"/>
  <c r="AC31" i="8"/>
  <c r="X31" i="8"/>
  <c r="S31" i="8"/>
  <c r="N31" i="8"/>
  <c r="I31" i="8"/>
  <c r="D31" i="8"/>
  <c r="C31" i="8"/>
  <c r="AH30" i="8"/>
  <c r="AC30" i="8"/>
  <c r="X30" i="8"/>
  <c r="S30" i="8"/>
  <c r="N30" i="8"/>
  <c r="I30" i="8"/>
  <c r="D30" i="8"/>
  <c r="C30" i="8"/>
  <c r="AH29" i="8"/>
  <c r="AC29" i="8"/>
  <c r="X29" i="8"/>
  <c r="S29" i="8"/>
  <c r="N29" i="8"/>
  <c r="I29" i="8"/>
  <c r="D29" i="8"/>
  <c r="C29" i="8"/>
  <c r="AH28" i="8"/>
  <c r="AC28" i="8"/>
  <c r="X28" i="8"/>
  <c r="S28" i="8"/>
  <c r="N28" i="8"/>
  <c r="I28" i="8"/>
  <c r="D28" i="8"/>
  <c r="C28" i="8"/>
  <c r="AH27" i="8"/>
  <c r="AC27" i="8"/>
  <c r="X27" i="8"/>
  <c r="S27" i="8"/>
  <c r="N27" i="8"/>
  <c r="I27" i="8"/>
  <c r="D27" i="8"/>
  <c r="C27" i="8"/>
  <c r="AH26" i="8"/>
  <c r="AC26" i="8"/>
  <c r="X26" i="8"/>
  <c r="S26" i="8"/>
  <c r="N26" i="8"/>
  <c r="I26" i="8"/>
  <c r="D26" i="8"/>
  <c r="C26" i="8"/>
  <c r="AH25" i="8"/>
  <c r="AC25" i="8"/>
  <c r="X25" i="8"/>
  <c r="S25" i="8"/>
  <c r="N25" i="8"/>
  <c r="I25" i="8"/>
  <c r="D25" i="8"/>
  <c r="C25" i="8"/>
  <c r="C23" i="8"/>
  <c r="C22" i="8"/>
  <c r="C21" i="8"/>
  <c r="C20" i="8"/>
  <c r="C19" i="8"/>
  <c r="C18" i="8"/>
  <c r="C17" i="8"/>
  <c r="C16" i="8"/>
  <c r="C15" i="8"/>
  <c r="C14" i="8"/>
  <c r="C13" i="8"/>
  <c r="C12" i="8"/>
  <c r="C11" i="8"/>
  <c r="C10" i="8"/>
  <c r="C9" i="8"/>
  <c r="C7" i="8"/>
  <c r="C6" i="8"/>
  <c r="E5" i="8"/>
  <c r="F5" i="8" s="1"/>
  <c r="G5" i="8" s="1"/>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J6" i="5"/>
  <c r="K4" i="5"/>
  <c r="I4" i="5"/>
  <c r="F6" i="5"/>
  <c r="G5" i="5"/>
  <c r="E4" i="5"/>
  <c r="B5" i="5"/>
  <c r="B4" i="5"/>
  <c r="K29" i="5"/>
  <c r="K11" i="5"/>
  <c r="C44" i="2"/>
  <c r="K13" i="5" s="1"/>
  <c r="M45" i="2"/>
  <c r="U13" i="2"/>
  <c r="U14" i="2"/>
  <c r="X14" i="2" s="1"/>
  <c r="U15" i="2"/>
  <c r="X15" i="2" s="1"/>
  <c r="U16" i="2"/>
  <c r="X16" i="2" s="1"/>
  <c r="U17" i="2"/>
  <c r="X17" i="2" s="1"/>
  <c r="U18" i="2"/>
  <c r="X18" i="2" s="1"/>
  <c r="U19" i="2"/>
  <c r="X19" i="2" s="1"/>
  <c r="U20" i="2"/>
  <c r="X20" i="2" s="1"/>
  <c r="U21" i="2"/>
  <c r="X21" i="2" s="1"/>
  <c r="U22" i="2"/>
  <c r="X22" i="2" s="1"/>
  <c r="U23" i="2"/>
  <c r="X23" i="2" s="1"/>
  <c r="U24" i="2"/>
  <c r="X24" i="2" s="1"/>
  <c r="U25" i="2"/>
  <c r="X25" i="2" s="1"/>
  <c r="U26" i="2"/>
  <c r="X26" i="2" s="1"/>
  <c r="U27" i="2"/>
  <c r="X27" i="2" s="1"/>
  <c r="U28" i="2"/>
  <c r="X28" i="2" s="1"/>
  <c r="U29" i="2"/>
  <c r="X29" i="2" s="1"/>
  <c r="U30" i="2"/>
  <c r="X30" i="2" s="1"/>
  <c r="U31" i="2"/>
  <c r="X31" i="2" s="1"/>
  <c r="U32" i="2"/>
  <c r="X32" i="2" s="1"/>
  <c r="U33" i="2"/>
  <c r="X33" i="2" s="1"/>
  <c r="U34" i="2"/>
  <c r="X34" i="2" s="1"/>
  <c r="U35" i="2"/>
  <c r="X35" i="2" s="1"/>
  <c r="U36" i="2"/>
  <c r="X36" i="2" s="1"/>
  <c r="U37" i="2"/>
  <c r="X37" i="2" s="1"/>
  <c r="U38" i="2"/>
  <c r="X38" i="2" s="1"/>
  <c r="U39" i="2"/>
  <c r="X39" i="2" s="1"/>
  <c r="U40" i="2"/>
  <c r="X40" i="2" s="1"/>
  <c r="U41" i="2"/>
  <c r="X41" i="2" s="1"/>
  <c r="U42" i="2"/>
  <c r="X42" i="2" s="1"/>
  <c r="U43" i="2"/>
  <c r="X43" i="2" s="1"/>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K16" i="5"/>
  <c r="B49" i="4"/>
  <c r="O46" i="4"/>
  <c r="K35" i="5" s="1"/>
  <c r="Q46" i="4"/>
  <c r="K36" i="5" s="1"/>
  <c r="E15" i="7"/>
  <c r="M15" i="7" s="1"/>
  <c r="F15" i="7"/>
  <c r="C15" i="7"/>
  <c r="K15" i="7" s="1"/>
  <c r="O9" i="4"/>
  <c r="O12" i="7" s="1"/>
  <c r="E16" i="7"/>
  <c r="F16" i="7"/>
  <c r="N16" i="7" s="1"/>
  <c r="C16" i="7"/>
  <c r="K16" i="7" s="1"/>
  <c r="D16" i="7"/>
  <c r="L16" i="7" s="1"/>
  <c r="E17" i="7"/>
  <c r="M17" i="7" s="1"/>
  <c r="F17" i="7"/>
  <c r="C17" i="7"/>
  <c r="K17" i="7" s="1"/>
  <c r="E18" i="7"/>
  <c r="M18" i="7" s="1"/>
  <c r="F18" i="7"/>
  <c r="N18" i="7" s="1"/>
  <c r="C18" i="7"/>
  <c r="K18" i="7" s="1"/>
  <c r="E19" i="7"/>
  <c r="M19" i="7" s="1"/>
  <c r="F19" i="7"/>
  <c r="C19" i="7"/>
  <c r="K19" i="7" s="1"/>
  <c r="E20" i="7"/>
  <c r="M20" i="7" s="1"/>
  <c r="F20" i="7"/>
  <c r="C20" i="7"/>
  <c r="K20" i="7" s="1"/>
  <c r="E21" i="7"/>
  <c r="F21" i="7"/>
  <c r="N21" i="7" s="1"/>
  <c r="C21" i="7"/>
  <c r="K21" i="7" s="1"/>
  <c r="E22" i="7"/>
  <c r="M22" i="7" s="1"/>
  <c r="F22" i="7"/>
  <c r="N22" i="7" s="1"/>
  <c r="C22" i="7"/>
  <c r="K22" i="7" s="1"/>
  <c r="E23" i="7"/>
  <c r="M23" i="7" s="1"/>
  <c r="F23" i="7"/>
  <c r="C23" i="7"/>
  <c r="K23" i="7" s="1"/>
  <c r="E24" i="7"/>
  <c r="M24" i="7" s="1"/>
  <c r="F24" i="7"/>
  <c r="N24" i="7" s="1"/>
  <c r="C24" i="7"/>
  <c r="K24" i="7" s="1"/>
  <c r="E25" i="7"/>
  <c r="M25" i="7" s="1"/>
  <c r="F25" i="7"/>
  <c r="N25" i="7" s="1"/>
  <c r="C25" i="7"/>
  <c r="K25" i="7" s="1"/>
  <c r="E26" i="7"/>
  <c r="F26" i="7"/>
  <c r="C26" i="7"/>
  <c r="K26" i="7" s="1"/>
  <c r="E27" i="7"/>
  <c r="M27" i="7" s="1"/>
  <c r="F27" i="7"/>
  <c r="N27" i="7" s="1"/>
  <c r="C27" i="7"/>
  <c r="K27" i="7" s="1"/>
  <c r="E28" i="7"/>
  <c r="M28" i="7" s="1"/>
  <c r="F28" i="7"/>
  <c r="N28" i="7" s="1"/>
  <c r="C28" i="7"/>
  <c r="K28" i="7" s="1"/>
  <c r="E29" i="7"/>
  <c r="M29" i="7" s="1"/>
  <c r="F29" i="7"/>
  <c r="C29" i="7"/>
  <c r="K29" i="7" s="1"/>
  <c r="E30" i="7"/>
  <c r="F30" i="7"/>
  <c r="N30" i="7" s="1"/>
  <c r="C30" i="7"/>
  <c r="K30" i="7" s="1"/>
  <c r="E31" i="7"/>
  <c r="M31" i="7" s="1"/>
  <c r="F31" i="7"/>
  <c r="N31" i="7" s="1"/>
  <c r="C31" i="7"/>
  <c r="K31" i="7" s="1"/>
  <c r="E32" i="7"/>
  <c r="M32" i="7" s="1"/>
  <c r="F32" i="7"/>
  <c r="C32" i="7"/>
  <c r="K32" i="7" s="1"/>
  <c r="E33" i="7"/>
  <c r="M33" i="7" s="1"/>
  <c r="F33" i="7"/>
  <c r="N33" i="7" s="1"/>
  <c r="C33" i="7"/>
  <c r="K33" i="7" s="1"/>
  <c r="E34" i="7"/>
  <c r="F34" i="7"/>
  <c r="N34" i="7" s="1"/>
  <c r="C34" i="7"/>
  <c r="K34" i="7" s="1"/>
  <c r="E35" i="7"/>
  <c r="F35" i="7"/>
  <c r="N35" i="7" s="1"/>
  <c r="C35" i="7"/>
  <c r="K35" i="7" s="1"/>
  <c r="E36" i="7"/>
  <c r="M36" i="7" s="1"/>
  <c r="F36" i="7"/>
  <c r="C36" i="7"/>
  <c r="K36" i="7" s="1"/>
  <c r="E37" i="7"/>
  <c r="M37" i="7" s="1"/>
  <c r="F37" i="7"/>
  <c r="N37" i="7" s="1"/>
  <c r="C37" i="7"/>
  <c r="K37" i="7" s="1"/>
  <c r="E38" i="7"/>
  <c r="F38" i="7"/>
  <c r="N38" i="7" s="1"/>
  <c r="C38" i="7"/>
  <c r="K38" i="7" s="1"/>
  <c r="E39" i="7"/>
  <c r="M39" i="7" s="1"/>
  <c r="F39" i="7"/>
  <c r="C39" i="7"/>
  <c r="K39" i="7" s="1"/>
  <c r="E40" i="7"/>
  <c r="M40" i="7" s="1"/>
  <c r="F40" i="7"/>
  <c r="N40" i="7" s="1"/>
  <c r="C40" i="7"/>
  <c r="K40" i="7" s="1"/>
  <c r="E41" i="7"/>
  <c r="M41" i="7" s="1"/>
  <c r="P41" i="7" s="1"/>
  <c r="F41" i="7"/>
  <c r="N41" i="7" s="1"/>
  <c r="C41" i="7"/>
  <c r="K41" i="7" s="1"/>
  <c r="E42" i="7"/>
  <c r="F42" i="7"/>
  <c r="C42" i="7"/>
  <c r="K42" i="7" s="1"/>
  <c r="E43" i="7"/>
  <c r="M43" i="7" s="1"/>
  <c r="F43" i="7"/>
  <c r="N43" i="7" s="1"/>
  <c r="C43" i="7"/>
  <c r="K43" i="7" s="1"/>
  <c r="E44" i="7"/>
  <c r="M44" i="7" s="1"/>
  <c r="F44" i="7"/>
  <c r="N44" i="7" s="1"/>
  <c r="C44" i="7"/>
  <c r="K44" i="7" s="1"/>
  <c r="E45" i="7"/>
  <c r="M45" i="7" s="1"/>
  <c r="F45" i="7"/>
  <c r="C45" i="7"/>
  <c r="K45" i="7" s="1"/>
  <c r="K46" i="4"/>
  <c r="K30" i="5" s="1"/>
  <c r="U16" i="7"/>
  <c r="C9" i="7"/>
  <c r="G9" i="7" s="1"/>
  <c r="G8" i="4" s="1"/>
  <c r="D17" i="7"/>
  <c r="L17" i="7" s="1"/>
  <c r="D15" i="7"/>
  <c r="L15" i="7" s="1"/>
  <c r="U19" i="7"/>
  <c r="U45" i="7"/>
  <c r="U44" i="7"/>
  <c r="U43" i="7"/>
  <c r="U42" i="7"/>
  <c r="U41" i="7"/>
  <c r="U40" i="7"/>
  <c r="U39" i="7"/>
  <c r="U38" i="7"/>
  <c r="U35" i="7"/>
  <c r="U34" i="7"/>
  <c r="U33" i="7"/>
  <c r="U32" i="7"/>
  <c r="U31" i="7"/>
  <c r="U30" i="7"/>
  <c r="U29" i="7"/>
  <c r="U28" i="7"/>
  <c r="U27" i="7"/>
  <c r="U26" i="7"/>
  <c r="U25" i="7"/>
  <c r="U24" i="7"/>
  <c r="U23" i="7"/>
  <c r="U22" i="7"/>
  <c r="U21" i="7"/>
  <c r="U20" i="7"/>
  <c r="U18" i="7"/>
  <c r="D26" i="7"/>
  <c r="L26" i="7" s="1"/>
  <c r="D25" i="7"/>
  <c r="L25" i="7" s="1"/>
  <c r="D24" i="7"/>
  <c r="L24" i="7" s="1"/>
  <c r="D23" i="7"/>
  <c r="L23" i="7" s="1"/>
  <c r="D22" i="7"/>
  <c r="L22" i="7" s="1"/>
  <c r="D21" i="7"/>
  <c r="L21" i="7" s="1"/>
  <c r="D20" i="7"/>
  <c r="L20" i="7" s="1"/>
  <c r="D19" i="7"/>
  <c r="L19" i="7" s="1"/>
  <c r="D18" i="7"/>
  <c r="L18" i="7" s="1"/>
  <c r="D45" i="7"/>
  <c r="L45" i="7" s="1"/>
  <c r="D44" i="7"/>
  <c r="L44" i="7" s="1"/>
  <c r="D43" i="7"/>
  <c r="L43" i="7" s="1"/>
  <c r="D42" i="7"/>
  <c r="L42" i="7" s="1"/>
  <c r="D41" i="7"/>
  <c r="L41" i="7" s="1"/>
  <c r="D40" i="7"/>
  <c r="L40" i="7" s="1"/>
  <c r="D39" i="7"/>
  <c r="L39" i="7" s="1"/>
  <c r="D38" i="7"/>
  <c r="L38" i="7" s="1"/>
  <c r="D37" i="7"/>
  <c r="L37" i="7" s="1"/>
  <c r="N36" i="7"/>
  <c r="D36" i="7"/>
  <c r="L36" i="7" s="1"/>
  <c r="D35" i="7"/>
  <c r="L35" i="7" s="1"/>
  <c r="D34" i="7"/>
  <c r="L34" i="7" s="1"/>
  <c r="D33" i="7"/>
  <c r="L33" i="7" s="1"/>
  <c r="D32" i="7"/>
  <c r="L32" i="7" s="1"/>
  <c r="D31" i="7"/>
  <c r="L31" i="7" s="1"/>
  <c r="D30" i="7"/>
  <c r="L30" i="7" s="1"/>
  <c r="D29" i="7"/>
  <c r="L29" i="7" s="1"/>
  <c r="D28" i="7"/>
  <c r="L28" i="7" s="1"/>
  <c r="D27" i="7"/>
  <c r="L27" i="7" s="1"/>
  <c r="N23" i="7"/>
  <c r="N19" i="7"/>
  <c r="C7" i="4"/>
  <c r="F6" i="4"/>
  <c r="C6" i="4"/>
  <c r="C4" i="4"/>
  <c r="F4" i="4"/>
  <c r="K48" i="4"/>
  <c r="L49" i="4"/>
  <c r="K49" i="4"/>
  <c r="L48" i="4"/>
  <c r="Q49" i="4"/>
  <c r="O49" i="4"/>
  <c r="Q48" i="4"/>
  <c r="O48" i="4"/>
  <c r="G50" i="4"/>
  <c r="E50" i="4"/>
  <c r="D50" i="4"/>
  <c r="C50" i="4"/>
  <c r="G49" i="4"/>
  <c r="E49" i="4"/>
  <c r="D49" i="4"/>
  <c r="C49" i="4"/>
  <c r="G48" i="4"/>
  <c r="E48" i="4"/>
  <c r="D48" i="4"/>
  <c r="C48" i="4"/>
  <c r="B48" i="4"/>
  <c r="C5" i="4"/>
  <c r="N45" i="2"/>
  <c r="L45" i="2"/>
  <c r="K45" i="2"/>
  <c r="J45" i="2"/>
  <c r="I45" i="2"/>
  <c r="H45" i="2"/>
  <c r="G45" i="2"/>
  <c r="AD45" i="2"/>
  <c r="AC45" i="2"/>
  <c r="AB45" i="2"/>
  <c r="AA45" i="2"/>
  <c r="Z45" i="2"/>
  <c r="Y45" i="2"/>
  <c r="F45" i="2"/>
  <c r="E45" i="2"/>
  <c r="D45" i="2"/>
  <c r="B45" i="2"/>
  <c r="C45" i="2"/>
  <c r="B44" i="2"/>
  <c r="L44" i="2"/>
  <c r="K44" i="2"/>
  <c r="J44" i="2"/>
  <c r="I44" i="2"/>
  <c r="H44" i="2"/>
  <c r="G44" i="2"/>
  <c r="F44" i="2"/>
  <c r="E44" i="2"/>
  <c r="D44" i="2"/>
  <c r="M42" i="7"/>
  <c r="M38" i="7"/>
  <c r="M35" i="7"/>
  <c r="M34" i="7"/>
  <c r="M30" i="7"/>
  <c r="M26" i="7"/>
  <c r="M21" i="7"/>
  <c r="J137" i="8"/>
  <c r="J153" i="8" s="1"/>
  <c r="K171" i="8"/>
  <c r="L171" i="8" s="1"/>
  <c r="P176" i="8"/>
  <c r="Z176" i="8"/>
  <c r="AB249" i="8"/>
  <c r="AE251" i="8"/>
  <c r="AF251" i="8" s="1"/>
  <c r="AG251" i="8" s="1"/>
  <c r="AE257" i="8"/>
  <c r="AF257" i="8" s="1"/>
  <c r="AG257" i="8" s="1"/>
  <c r="F256" i="8"/>
  <c r="K260" i="8"/>
  <c r="L260" i="8" s="1"/>
  <c r="M260" i="8" s="1"/>
  <c r="K329" i="8"/>
  <c r="L329" i="8" s="1"/>
  <c r="J361" i="8"/>
  <c r="J377" i="8" s="1"/>
  <c r="J393" i="8" s="1"/>
  <c r="U329" i="8"/>
  <c r="V329" i="8" s="1"/>
  <c r="V345" i="8" s="1"/>
  <c r="V361" i="8" s="1"/>
  <c r="V377" i="8" s="1"/>
  <c r="V393" i="8" s="1"/>
  <c r="AE329" i="8"/>
  <c r="AF329" i="8" s="1"/>
  <c r="AD361" i="8"/>
  <c r="AD377" i="8" s="1"/>
  <c r="AD393" i="8" s="1"/>
  <c r="F330" i="8"/>
  <c r="F346" i="8" s="1"/>
  <c r="F362" i="8" s="1"/>
  <c r="F378" i="8" s="1"/>
  <c r="F394" i="8" s="1"/>
  <c r="P261" i="8"/>
  <c r="Q261" i="8" s="1"/>
  <c r="Z262" i="8"/>
  <c r="AA262" i="8" s="1"/>
  <c r="AB262" i="8" s="1"/>
  <c r="F329" i="8"/>
  <c r="G329" i="8" s="1"/>
  <c r="H329" i="8" s="1"/>
  <c r="P329" i="8"/>
  <c r="Q329" i="8" s="1"/>
  <c r="Q345" i="8" s="1"/>
  <c r="Q361" i="8" s="1"/>
  <c r="Q377" i="8" s="1"/>
  <c r="Q393" i="8" s="1"/>
  <c r="O361" i="8"/>
  <c r="O377" i="8" s="1"/>
  <c r="O393" i="8" s="1"/>
  <c r="Z329" i="8"/>
  <c r="AA329" i="8" s="1"/>
  <c r="AA345" i="8" s="1"/>
  <c r="AA361" i="8" s="1"/>
  <c r="AA377" i="8" s="1"/>
  <c r="AA393" i="8" s="1"/>
  <c r="Z330" i="8"/>
  <c r="F331" i="8"/>
  <c r="F347" i="8" s="1"/>
  <c r="F363" i="8" s="1"/>
  <c r="F379" i="8" s="1"/>
  <c r="F395" i="8" s="1"/>
  <c r="P330" i="8"/>
  <c r="P346" i="8" s="1"/>
  <c r="P362" i="8" s="1"/>
  <c r="P378" i="8" s="1"/>
  <c r="P394" i="8" s="1"/>
  <c r="V330" i="8"/>
  <c r="W330" i="8" s="1"/>
  <c r="W346" i="8" s="1"/>
  <c r="W362" i="8" s="1"/>
  <c r="W378" i="8" s="1"/>
  <c r="W394" i="8" s="1"/>
  <c r="F333" i="8"/>
  <c r="G333" i="8" s="1"/>
  <c r="P333" i="8"/>
  <c r="P349" i="8" s="1"/>
  <c r="P365" i="8" s="1"/>
  <c r="P381" i="8" s="1"/>
  <c r="P397" i="8" s="1"/>
  <c r="O365" i="8"/>
  <c r="O381" i="8" s="1"/>
  <c r="O397" i="8" s="1"/>
  <c r="Z333" i="8"/>
  <c r="V340" i="8"/>
  <c r="W340" i="8" s="1"/>
  <c r="U356" i="8"/>
  <c r="U372" i="8" s="1"/>
  <c r="U388" i="8" s="1"/>
  <c r="U404" i="8" s="1"/>
  <c r="F337" i="8"/>
  <c r="G337" i="8" s="1"/>
  <c r="P337" i="8"/>
  <c r="O369" i="8"/>
  <c r="O385" i="8" s="1"/>
  <c r="O401" i="8" s="1"/>
  <c r="AF336" i="8"/>
  <c r="AG336" i="8" s="1"/>
  <c r="AG352" i="8" s="1"/>
  <c r="AG368" i="8" s="1"/>
  <c r="AG384" i="8" s="1"/>
  <c r="AG400" i="8" s="1"/>
  <c r="AB337" i="8"/>
  <c r="F339" i="8"/>
  <c r="G339" i="8" s="1"/>
  <c r="P339" i="8"/>
  <c r="Q339" i="8" s="1"/>
  <c r="R339" i="8" s="1"/>
  <c r="O388" i="8"/>
  <c r="O404" i="8" s="1"/>
  <c r="J372" i="8"/>
  <c r="J388" i="8" s="1"/>
  <c r="J404" i="8" s="1"/>
  <c r="K339" i="8"/>
  <c r="K355" i="8" s="1"/>
  <c r="U339" i="8"/>
  <c r="V339" i="8" s="1"/>
  <c r="W339" i="8" s="1"/>
  <c r="W355" i="8" s="1"/>
  <c r="W371" i="8" s="1"/>
  <c r="W387" i="8" s="1"/>
  <c r="W403" i="8" s="1"/>
  <c r="T371" i="8"/>
  <c r="T387" i="8" s="1"/>
  <c r="T403" i="8" s="1"/>
  <c r="AE339" i="8"/>
  <c r="AD371" i="8"/>
  <c r="AD387" i="8" s="1"/>
  <c r="AD403" i="8" s="1"/>
  <c r="G340" i="8"/>
  <c r="H340" i="8" s="1"/>
  <c r="H356" i="8" s="1"/>
  <c r="H372" i="8" s="1"/>
  <c r="H388" i="8" s="1"/>
  <c r="H404" i="8" s="1"/>
  <c r="O405" i="8"/>
  <c r="AA341" i="8"/>
  <c r="AA357" i="8" s="1"/>
  <c r="AA373" i="8" s="1"/>
  <c r="AA389" i="8" s="1"/>
  <c r="AA405" i="8" s="1"/>
  <c r="AF422" i="8"/>
  <c r="AG422" i="8" s="1"/>
  <c r="Z345" i="8"/>
  <c r="Z361" i="8" s="1"/>
  <c r="Z377" i="8" s="1"/>
  <c r="Z393" i="8" s="1"/>
  <c r="R329" i="8"/>
  <c r="R345" i="8" s="1"/>
  <c r="R361" i="8" s="1"/>
  <c r="R377" i="8" s="1"/>
  <c r="R393" i="8" s="1"/>
  <c r="O346" i="8" l="1"/>
  <c r="E278" i="8"/>
  <c r="T105" i="8"/>
  <c r="E114" i="8"/>
  <c r="E130" i="8" s="1"/>
  <c r="E146" i="8" s="1"/>
  <c r="E162" i="8" s="1"/>
  <c r="J114" i="8"/>
  <c r="O278" i="8"/>
  <c r="O294" i="8" s="1"/>
  <c r="O310" i="8" s="1"/>
  <c r="O326" i="8" s="1"/>
  <c r="J113" i="8"/>
  <c r="J129" i="8" s="1"/>
  <c r="Q41" i="7"/>
  <c r="H41" i="7" s="1"/>
  <c r="I41" i="4" s="1"/>
  <c r="L365" i="8"/>
  <c r="L381" i="8" s="1"/>
  <c r="L397" i="8" s="1"/>
  <c r="R355" i="8"/>
  <c r="R371" i="8" s="1"/>
  <c r="R387" i="8" s="1"/>
  <c r="R403" i="8" s="1"/>
  <c r="W356" i="8"/>
  <c r="W372" i="8" s="1"/>
  <c r="W388" i="8" s="1"/>
  <c r="W404" i="8" s="1"/>
  <c r="AD41" i="8"/>
  <c r="AD185" i="8"/>
  <c r="Y265" i="8"/>
  <c r="Y281" i="8" s="1"/>
  <c r="Y297" i="8" s="1"/>
  <c r="Y313" i="8" s="1"/>
  <c r="Y345" i="8"/>
  <c r="Y361" i="8" s="1"/>
  <c r="Y377" i="8" s="1"/>
  <c r="Y393" i="8" s="1"/>
  <c r="AD346" i="8"/>
  <c r="AD362" i="8" s="1"/>
  <c r="AD378" i="8" s="1"/>
  <c r="AD394" i="8" s="1"/>
  <c r="O347" i="8"/>
  <c r="Q330" i="8"/>
  <c r="Q346" i="8" s="1"/>
  <c r="Q362" i="8" s="1"/>
  <c r="Q378" i="8" s="1"/>
  <c r="Q394" i="8" s="1"/>
  <c r="K351" i="8"/>
  <c r="K367" i="8" s="1"/>
  <c r="K383" i="8" s="1"/>
  <c r="K399" i="8" s="1"/>
  <c r="E349" i="8"/>
  <c r="E365" i="8" s="1"/>
  <c r="E381" i="8" s="1"/>
  <c r="E397" i="8" s="1"/>
  <c r="AD350" i="8"/>
  <c r="AD366" i="8" s="1"/>
  <c r="AD382" i="8" s="1"/>
  <c r="AD398" i="8" s="1"/>
  <c r="O351" i="8"/>
  <c r="O367" i="8" s="1"/>
  <c r="O383" i="8" s="1"/>
  <c r="O399" i="8" s="1"/>
  <c r="T352" i="8"/>
  <c r="T368" i="8" s="1"/>
  <c r="T384" i="8" s="1"/>
  <c r="T400" i="8" s="1"/>
  <c r="T73" i="8"/>
  <c r="Q333" i="8"/>
  <c r="R333" i="8" s="1"/>
  <c r="R349" i="8" s="1"/>
  <c r="R365" i="8" s="1"/>
  <c r="R381" i="8" s="1"/>
  <c r="R397" i="8" s="1"/>
  <c r="Z349" i="8"/>
  <c r="Z365" i="8" s="1"/>
  <c r="Z381" i="8" s="1"/>
  <c r="Z397" i="8" s="1"/>
  <c r="AD25" i="8"/>
  <c r="AD57" i="8"/>
  <c r="AD73" i="8"/>
  <c r="O355" i="8"/>
  <c r="O371" i="8" s="1"/>
  <c r="O387" i="8" s="1"/>
  <c r="O403" i="8" s="1"/>
  <c r="P24" i="7"/>
  <c r="Q24" i="7" s="1"/>
  <c r="H24" i="7" s="1"/>
  <c r="I24" i="4" s="1"/>
  <c r="P20" i="7"/>
  <c r="Q20" i="7" s="1"/>
  <c r="H20" i="7" s="1"/>
  <c r="I20" i="4" s="1"/>
  <c r="M333" i="8"/>
  <c r="M349" i="8" s="1"/>
  <c r="M365" i="8" s="1"/>
  <c r="M381" i="8" s="1"/>
  <c r="M397" i="8" s="1"/>
  <c r="AD365" i="8"/>
  <c r="AD381" i="8" s="1"/>
  <c r="AD397" i="8" s="1"/>
  <c r="E272" i="8"/>
  <c r="O272" i="8"/>
  <c r="O288" i="8" s="1"/>
  <c r="O304" i="8" s="1"/>
  <c r="O320" i="8" s="1"/>
  <c r="K345" i="8"/>
  <c r="K361" i="8" s="1"/>
  <c r="K377" i="8" s="1"/>
  <c r="K393" i="8" s="1"/>
  <c r="M335" i="8"/>
  <c r="M351" i="8" s="1"/>
  <c r="M367" i="8" s="1"/>
  <c r="F272" i="8"/>
  <c r="F288" i="8" s="1"/>
  <c r="F304" i="8" s="1"/>
  <c r="F320" i="8" s="1"/>
  <c r="F349" i="8"/>
  <c r="F365" i="8" s="1"/>
  <c r="F381" i="8" s="1"/>
  <c r="F397" i="8" s="1"/>
  <c r="AD267" i="8"/>
  <c r="O268" i="8"/>
  <c r="Y268" i="8"/>
  <c r="V356" i="8"/>
  <c r="V372" i="8" s="1"/>
  <c r="V388" i="8" s="1"/>
  <c r="V404" i="8" s="1"/>
  <c r="E362" i="8"/>
  <c r="E378" i="8" s="1"/>
  <c r="E394" i="8" s="1"/>
  <c r="AB341" i="8"/>
  <c r="AB357" i="8" s="1"/>
  <c r="AB373" i="8" s="1"/>
  <c r="AB389" i="8" s="1"/>
  <c r="AB405" i="8" s="1"/>
  <c r="O362" i="8"/>
  <c r="O378" i="8" s="1"/>
  <c r="O394" i="8" s="1"/>
  <c r="E352" i="8"/>
  <c r="E368" i="8" s="1"/>
  <c r="E384" i="8" s="1"/>
  <c r="E400" i="8" s="1"/>
  <c r="F355" i="8"/>
  <c r="F371" i="8" s="1"/>
  <c r="F387" i="8" s="1"/>
  <c r="F403" i="8" s="1"/>
  <c r="AA333" i="8"/>
  <c r="P341" i="8"/>
  <c r="P277" i="8" s="1"/>
  <c r="P293" i="8" s="1"/>
  <c r="P309" i="8" s="1"/>
  <c r="P325" i="8" s="1"/>
  <c r="H339" i="8"/>
  <c r="H355" i="8" s="1"/>
  <c r="H371" i="8" s="1"/>
  <c r="H387" i="8" s="1"/>
  <c r="H403" i="8" s="1"/>
  <c r="G355" i="8"/>
  <c r="G371" i="8" s="1"/>
  <c r="G387" i="8" s="1"/>
  <c r="G403" i="8" s="1"/>
  <c r="M329" i="8"/>
  <c r="M345" i="8" s="1"/>
  <c r="M361" i="8" s="1"/>
  <c r="M377" i="8" s="1"/>
  <c r="M393" i="8" s="1"/>
  <c r="L345" i="8"/>
  <c r="L361" i="8" s="1"/>
  <c r="L377" i="8" s="1"/>
  <c r="L393" i="8" s="1"/>
  <c r="AB329" i="8"/>
  <c r="AB345" i="8" s="1"/>
  <c r="AB361" i="8" s="1"/>
  <c r="AB377" i="8" s="1"/>
  <c r="AB393" i="8" s="1"/>
  <c r="G356" i="8"/>
  <c r="G372" i="8" s="1"/>
  <c r="G388" i="8" s="1"/>
  <c r="G404" i="8" s="1"/>
  <c r="G331" i="8"/>
  <c r="H331" i="8" s="1"/>
  <c r="H347" i="8" s="1"/>
  <c r="H363" i="8" s="1"/>
  <c r="H379" i="8" s="1"/>
  <c r="H395" i="8" s="1"/>
  <c r="T293" i="8"/>
  <c r="T309" i="8" s="1"/>
  <c r="T325" i="8" s="1"/>
  <c r="Y278" i="8"/>
  <c r="Y294" i="8" s="1"/>
  <c r="Y310" i="8" s="1"/>
  <c r="Y326" i="8" s="1"/>
  <c r="P335" i="8"/>
  <c r="P271" i="8" s="1"/>
  <c r="P287" i="8" s="1"/>
  <c r="P303" i="8" s="1"/>
  <c r="P319" i="8" s="1"/>
  <c r="T356" i="8"/>
  <c r="T372" i="8" s="1"/>
  <c r="T388" i="8" s="1"/>
  <c r="T404" i="8" s="1"/>
  <c r="P355" i="8"/>
  <c r="P371" i="8" s="1"/>
  <c r="P387" i="8" s="1"/>
  <c r="P403" i="8" s="1"/>
  <c r="U262" i="8"/>
  <c r="V262" i="8" s="1"/>
  <c r="W262" i="8" s="1"/>
  <c r="P331" i="8"/>
  <c r="F98" i="8"/>
  <c r="F114" i="8" s="1"/>
  <c r="F130" i="8" s="1"/>
  <c r="F146" i="8" s="1"/>
  <c r="F162" i="8" s="1"/>
  <c r="E189" i="8"/>
  <c r="T190" i="8"/>
  <c r="T206" i="8" s="1"/>
  <c r="T222" i="8" s="1"/>
  <c r="T238" i="8" s="1"/>
  <c r="AD190" i="8"/>
  <c r="AD206" i="8" s="1"/>
  <c r="AD222" i="8" s="1"/>
  <c r="AD238" i="8" s="1"/>
  <c r="P191" i="8"/>
  <c r="P207" i="8" s="1"/>
  <c r="P223" i="8" s="1"/>
  <c r="P239" i="8" s="1"/>
  <c r="Y191" i="8"/>
  <c r="Y207" i="8" s="1"/>
  <c r="Y223" i="8" s="1"/>
  <c r="Y239" i="8" s="1"/>
  <c r="J192" i="8"/>
  <c r="J208" i="8" s="1"/>
  <c r="J224" i="8" s="1"/>
  <c r="J240" i="8" s="1"/>
  <c r="O266" i="8"/>
  <c r="Y266" i="8"/>
  <c r="J267" i="8"/>
  <c r="J283" i="8" s="1"/>
  <c r="J299" i="8" s="1"/>
  <c r="J315" i="8" s="1"/>
  <c r="T267" i="8"/>
  <c r="T283" i="8" s="1"/>
  <c r="T299" i="8" s="1"/>
  <c r="T315" i="8" s="1"/>
  <c r="U336" i="8"/>
  <c r="U352" i="8" s="1"/>
  <c r="U368" i="8" s="1"/>
  <c r="U384" i="8" s="1"/>
  <c r="U400" i="8" s="1"/>
  <c r="G349" i="8"/>
  <c r="G365" i="8" s="1"/>
  <c r="G381" i="8" s="1"/>
  <c r="G397" i="8" s="1"/>
  <c r="H333" i="8"/>
  <c r="H349" i="8" s="1"/>
  <c r="H365" i="8" s="1"/>
  <c r="H381" i="8" s="1"/>
  <c r="H397" i="8" s="1"/>
  <c r="AA339" i="8"/>
  <c r="Z355" i="8"/>
  <c r="Z371" i="8" s="1"/>
  <c r="Z387" i="8" s="1"/>
  <c r="Z403" i="8" s="1"/>
  <c r="V357" i="8"/>
  <c r="V373" i="8" s="1"/>
  <c r="V389" i="8" s="1"/>
  <c r="V405" i="8" s="1"/>
  <c r="W341" i="8"/>
  <c r="W357" i="8" s="1"/>
  <c r="W373" i="8" s="1"/>
  <c r="W389" i="8" s="1"/>
  <c r="W405" i="8" s="1"/>
  <c r="H337" i="8"/>
  <c r="H353" i="8" s="1"/>
  <c r="H369" i="8" s="1"/>
  <c r="H385" i="8" s="1"/>
  <c r="H401" i="8" s="1"/>
  <c r="G353" i="8"/>
  <c r="G369" i="8" s="1"/>
  <c r="G385" i="8" s="1"/>
  <c r="G401" i="8" s="1"/>
  <c r="AF345" i="8"/>
  <c r="AF361" i="8" s="1"/>
  <c r="AF377" i="8" s="1"/>
  <c r="AF393" i="8" s="1"/>
  <c r="AG329" i="8"/>
  <c r="AG345" i="8" s="1"/>
  <c r="AG361" i="8" s="1"/>
  <c r="U349" i="8"/>
  <c r="U365" i="8" s="1"/>
  <c r="U381" i="8" s="1"/>
  <c r="U397" i="8" s="1"/>
  <c r="V333" i="8"/>
  <c r="F273" i="8"/>
  <c r="F289" i="8" s="1"/>
  <c r="F305" i="8" s="1"/>
  <c r="F321" i="8" s="1"/>
  <c r="Q355" i="8"/>
  <c r="Q371" i="8" s="1"/>
  <c r="Q387" i="8" s="1"/>
  <c r="Q403" i="8" s="1"/>
  <c r="F353" i="8"/>
  <c r="F369" i="8" s="1"/>
  <c r="F385" i="8" s="1"/>
  <c r="F401" i="8" s="1"/>
  <c r="AE345" i="8"/>
  <c r="AE361" i="8" s="1"/>
  <c r="AE377" i="8" s="1"/>
  <c r="AE393" i="8" s="1"/>
  <c r="T269" i="8"/>
  <c r="AD187" i="8"/>
  <c r="AD203" i="8" s="1"/>
  <c r="AD219" i="8" s="1"/>
  <c r="AD235" i="8" s="1"/>
  <c r="E188" i="8"/>
  <c r="O188" i="8"/>
  <c r="O204" i="8" s="1"/>
  <c r="O220" i="8" s="1"/>
  <c r="O236" i="8" s="1"/>
  <c r="AE189" i="8"/>
  <c r="AE205" i="8" s="1"/>
  <c r="AE221" i="8" s="1"/>
  <c r="AE237" i="8" s="1"/>
  <c r="J191" i="8"/>
  <c r="J207" i="8" s="1"/>
  <c r="J223" i="8" s="1"/>
  <c r="J239" i="8" s="1"/>
  <c r="AD191" i="8"/>
  <c r="E192" i="8"/>
  <c r="E208" i="8" s="1"/>
  <c r="E224" i="8" s="1"/>
  <c r="E240" i="8" s="1"/>
  <c r="O192" i="8"/>
  <c r="O208" i="8" s="1"/>
  <c r="O224" i="8" s="1"/>
  <c r="O240" i="8" s="1"/>
  <c r="AA265" i="8"/>
  <c r="AA281" i="8" s="1"/>
  <c r="AA297" i="8" s="1"/>
  <c r="AA313" i="8" s="1"/>
  <c r="J266" i="8"/>
  <c r="J282" i="8" s="1"/>
  <c r="J298" i="8" s="1"/>
  <c r="O267" i="8"/>
  <c r="O283" i="8" s="1"/>
  <c r="O299" i="8" s="1"/>
  <c r="O315" i="8" s="1"/>
  <c r="Y267" i="8"/>
  <c r="Y283" i="8" s="1"/>
  <c r="Y299" i="8" s="1"/>
  <c r="Y315" i="8" s="1"/>
  <c r="Y275" i="8"/>
  <c r="Q349" i="8"/>
  <c r="Q365" i="8" s="1"/>
  <c r="Q381" i="8" s="1"/>
  <c r="Q397" i="8" s="1"/>
  <c r="V346" i="8"/>
  <c r="V362" i="8" s="1"/>
  <c r="V378" i="8" s="1"/>
  <c r="V394" i="8" s="1"/>
  <c r="V355" i="8"/>
  <c r="V371" i="8" s="1"/>
  <c r="V387" i="8" s="1"/>
  <c r="V403" i="8" s="1"/>
  <c r="W329" i="8"/>
  <c r="W345" i="8" s="1"/>
  <c r="W361" i="8" s="1"/>
  <c r="W377" i="8" s="1"/>
  <c r="W393" i="8" s="1"/>
  <c r="R330" i="8"/>
  <c r="R346" i="8" s="1"/>
  <c r="R362" i="8" s="1"/>
  <c r="R378" i="8" s="1"/>
  <c r="R394" i="8" s="1"/>
  <c r="U345" i="8"/>
  <c r="U361" i="8" s="1"/>
  <c r="U377" i="8" s="1"/>
  <c r="U393" i="8" s="1"/>
  <c r="AE369" i="8"/>
  <c r="AE385" i="8" s="1"/>
  <c r="AE401" i="8" s="1"/>
  <c r="AE333" i="8"/>
  <c r="AE269" i="8" s="1"/>
  <c r="AE285" i="8" s="1"/>
  <c r="AE301" i="8" s="1"/>
  <c r="AE317" i="8" s="1"/>
  <c r="Y363" i="8"/>
  <c r="Y379" i="8" s="1"/>
  <c r="Y395" i="8" s="1"/>
  <c r="AE273" i="8"/>
  <c r="AE289" i="8" s="1"/>
  <c r="AE305" i="8" s="1"/>
  <c r="AE321" i="8" s="1"/>
  <c r="U355" i="8"/>
  <c r="U371" i="8" s="1"/>
  <c r="U387" i="8" s="1"/>
  <c r="U403" i="8" s="1"/>
  <c r="P345" i="8"/>
  <c r="P361" i="8" s="1"/>
  <c r="P377" i="8" s="1"/>
  <c r="P393" i="8" s="1"/>
  <c r="AF337" i="8"/>
  <c r="Z331" i="8"/>
  <c r="O363" i="8"/>
  <c r="O379" i="8" s="1"/>
  <c r="O395" i="8" s="1"/>
  <c r="AD268" i="8"/>
  <c r="AD284" i="8" s="1"/>
  <c r="AD300" i="8" s="1"/>
  <c r="AD316" i="8" s="1"/>
  <c r="P269" i="8"/>
  <c r="P285" i="8" s="1"/>
  <c r="P301" i="8" s="1"/>
  <c r="P317" i="8" s="1"/>
  <c r="T272" i="8"/>
  <c r="T288" i="8" s="1"/>
  <c r="T304" i="8" s="1"/>
  <c r="T320" i="8" s="1"/>
  <c r="AD273" i="8"/>
  <c r="AD289" i="8" s="1"/>
  <c r="J354" i="8"/>
  <c r="J370" i="8" s="1"/>
  <c r="J386" i="8" s="1"/>
  <c r="J402" i="8" s="1"/>
  <c r="Y195" i="8"/>
  <c r="Y211" i="8" s="1"/>
  <c r="Y227" i="8" s="1"/>
  <c r="Y243" i="8" s="1"/>
  <c r="AD113" i="8"/>
  <c r="AD129" i="8" s="1"/>
  <c r="T116" i="8"/>
  <c r="T132" i="8" s="1"/>
  <c r="T148" i="8" s="1"/>
  <c r="T164" i="8" s="1"/>
  <c r="J118" i="8"/>
  <c r="J134" i="8" s="1"/>
  <c r="J150" i="8" s="1"/>
  <c r="J166" i="8" s="1"/>
  <c r="T118" i="8"/>
  <c r="T134" i="8" s="1"/>
  <c r="T150" i="8" s="1"/>
  <c r="T166" i="8" s="1"/>
  <c r="Y198" i="8"/>
  <c r="Y214" i="8" s="1"/>
  <c r="Y230" i="8" s="1"/>
  <c r="Y246" i="8" s="1"/>
  <c r="K250" i="8"/>
  <c r="P262" i="8"/>
  <c r="Q262" i="8" s="1"/>
  <c r="R262" i="8" s="1"/>
  <c r="Y273" i="8"/>
  <c r="Y289" i="8" s="1"/>
  <c r="Y305" i="8" s="1"/>
  <c r="Y321" i="8" s="1"/>
  <c r="Y284" i="8"/>
  <c r="Y300" i="8" s="1"/>
  <c r="Y316" i="8" s="1"/>
  <c r="K251" i="8"/>
  <c r="K267" i="8" s="1"/>
  <c r="K283" i="8" s="1"/>
  <c r="K299" i="8" s="1"/>
  <c r="K315" i="8" s="1"/>
  <c r="Z273" i="8"/>
  <c r="Z289" i="8" s="1"/>
  <c r="Z305" i="8" s="1"/>
  <c r="Z321" i="8" s="1"/>
  <c r="U191" i="8"/>
  <c r="U207" i="8" s="1"/>
  <c r="U223" i="8" s="1"/>
  <c r="U239" i="8" s="1"/>
  <c r="F260" i="8"/>
  <c r="F196" i="8" s="1"/>
  <c r="F212" i="8" s="1"/>
  <c r="F228" i="8" s="1"/>
  <c r="F244" i="8" s="1"/>
  <c r="G256" i="8"/>
  <c r="H256" i="8" s="1"/>
  <c r="AE275" i="8"/>
  <c r="AE291" i="8" s="1"/>
  <c r="F265" i="8"/>
  <c r="F281" i="8" s="1"/>
  <c r="F297" i="8" s="1"/>
  <c r="F313" i="8" s="1"/>
  <c r="AE261" i="8"/>
  <c r="AF261" i="8" s="1"/>
  <c r="AG261" i="8" s="1"/>
  <c r="E288" i="8"/>
  <c r="E304" i="8" s="1"/>
  <c r="E320" i="8" s="1"/>
  <c r="P252" i="8"/>
  <c r="Q252" i="8" s="1"/>
  <c r="R252" i="8" s="1"/>
  <c r="U251" i="8"/>
  <c r="V251" i="8" s="1"/>
  <c r="W251" i="8" s="1"/>
  <c r="E106" i="8"/>
  <c r="E122" i="8" s="1"/>
  <c r="E138" i="8" s="1"/>
  <c r="E154" i="8" s="1"/>
  <c r="O118" i="8"/>
  <c r="O134" i="8" s="1"/>
  <c r="O150" i="8" s="1"/>
  <c r="O166" i="8" s="1"/>
  <c r="Z277" i="8"/>
  <c r="Z293" i="8" s="1"/>
  <c r="Z309" i="8" s="1"/>
  <c r="Z325" i="8" s="1"/>
  <c r="AA261" i="8"/>
  <c r="J294" i="8"/>
  <c r="J310" i="8" s="1"/>
  <c r="J326" i="8" s="1"/>
  <c r="O293" i="8"/>
  <c r="O309" i="8" s="1"/>
  <c r="O325" i="8" s="1"/>
  <c r="K262" i="8"/>
  <c r="K198" i="8" s="1"/>
  <c r="K214" i="8" s="1"/>
  <c r="K230" i="8" s="1"/>
  <c r="K246" i="8" s="1"/>
  <c r="T294" i="8"/>
  <c r="T310" i="8" s="1"/>
  <c r="T326" i="8" s="1"/>
  <c r="AD305" i="8"/>
  <c r="AD321" i="8" s="1"/>
  <c r="G194" i="8"/>
  <c r="G210" i="8" s="1"/>
  <c r="G226" i="8" s="1"/>
  <c r="G242" i="8" s="1"/>
  <c r="E197" i="8"/>
  <c r="E213" i="8" s="1"/>
  <c r="E229" i="8" s="1"/>
  <c r="E245" i="8" s="1"/>
  <c r="Y197" i="8"/>
  <c r="Y213" i="8" s="1"/>
  <c r="Y229" i="8" s="1"/>
  <c r="Y245" i="8" s="1"/>
  <c r="J198" i="8"/>
  <c r="J214" i="8" s="1"/>
  <c r="J230" i="8" s="1"/>
  <c r="J246" i="8" s="1"/>
  <c r="G252" i="8"/>
  <c r="H252" i="8" s="1"/>
  <c r="F268" i="8"/>
  <c r="F284" i="8" s="1"/>
  <c r="F300" i="8" s="1"/>
  <c r="F316" i="8" s="1"/>
  <c r="G251" i="8"/>
  <c r="H251" i="8" s="1"/>
  <c r="H267" i="8" s="1"/>
  <c r="H283" i="8" s="1"/>
  <c r="H299" i="8" s="1"/>
  <c r="H315" i="8" s="1"/>
  <c r="F267" i="8"/>
  <c r="F283" i="8" s="1"/>
  <c r="F299" i="8" s="1"/>
  <c r="F315" i="8" s="1"/>
  <c r="W191" i="8"/>
  <c r="W207" i="8" s="1"/>
  <c r="W223" i="8" s="1"/>
  <c r="W239" i="8" s="1"/>
  <c r="V191" i="8"/>
  <c r="V207" i="8" s="1"/>
  <c r="V223" i="8" s="1"/>
  <c r="V239" i="8" s="1"/>
  <c r="J195" i="8"/>
  <c r="J211" i="8" s="1"/>
  <c r="J227" i="8" s="1"/>
  <c r="J243" i="8" s="1"/>
  <c r="AD293" i="8"/>
  <c r="AD309" i="8" s="1"/>
  <c r="AD325" i="8" s="1"/>
  <c r="E292" i="8"/>
  <c r="E308" i="8" s="1"/>
  <c r="E324" i="8" s="1"/>
  <c r="AD288" i="8"/>
  <c r="AD304" i="8" s="1"/>
  <c r="AD320" i="8" s="1"/>
  <c r="O284" i="8"/>
  <c r="O300" i="8" s="1"/>
  <c r="O316" i="8" s="1"/>
  <c r="AD283" i="8"/>
  <c r="AD299" i="8" s="1"/>
  <c r="AD315" i="8" s="1"/>
  <c r="H178" i="8"/>
  <c r="H194" i="8" s="1"/>
  <c r="H210" i="8" s="1"/>
  <c r="H226" i="8" s="1"/>
  <c r="H242" i="8" s="1"/>
  <c r="F194" i="8"/>
  <c r="F210" i="8" s="1"/>
  <c r="F226" i="8" s="1"/>
  <c r="F242" i="8" s="1"/>
  <c r="AF173" i="8"/>
  <c r="AG173" i="8" s="1"/>
  <c r="AG189" i="8" s="1"/>
  <c r="AG205" i="8" s="1"/>
  <c r="AG221" i="8" s="1"/>
  <c r="AG237" i="8" s="1"/>
  <c r="Z172" i="8"/>
  <c r="AA172" i="8" s="1"/>
  <c r="AB172" i="8" s="1"/>
  <c r="O106" i="8"/>
  <c r="O122" i="8" s="1"/>
  <c r="O138" i="8" s="1"/>
  <c r="O154" i="8" s="1"/>
  <c r="Y106" i="8"/>
  <c r="Y122" i="8" s="1"/>
  <c r="Y138" i="8" s="1"/>
  <c r="Y154" i="8" s="1"/>
  <c r="J107" i="8"/>
  <c r="J123" i="8" s="1"/>
  <c r="J139" i="8" s="1"/>
  <c r="J155" i="8" s="1"/>
  <c r="O108" i="8"/>
  <c r="O124" i="8" s="1"/>
  <c r="O140" i="8" s="1"/>
  <c r="O156" i="8" s="1"/>
  <c r="Y108" i="8"/>
  <c r="Y124" i="8" s="1"/>
  <c r="Y140" i="8" s="1"/>
  <c r="Y156" i="8" s="1"/>
  <c r="AD109" i="8"/>
  <c r="AD125" i="8" s="1"/>
  <c r="AD141" i="8" s="1"/>
  <c r="AD157" i="8" s="1"/>
  <c r="E110" i="8"/>
  <c r="E126" i="8" s="1"/>
  <c r="E142" i="8" s="1"/>
  <c r="E158" i="8" s="1"/>
  <c r="O110" i="8"/>
  <c r="O126" i="8" s="1"/>
  <c r="O142" i="8" s="1"/>
  <c r="O158" i="8" s="1"/>
  <c r="O114" i="8"/>
  <c r="O130" i="8" s="1"/>
  <c r="O146" i="8" s="1"/>
  <c r="O162" i="8" s="1"/>
  <c r="Y114" i="8"/>
  <c r="Y130" i="8" s="1"/>
  <c r="Y146" i="8" s="1"/>
  <c r="Y162" i="8" s="1"/>
  <c r="T115" i="8"/>
  <c r="T131" i="8" s="1"/>
  <c r="T147" i="8" s="1"/>
  <c r="T163" i="8" s="1"/>
  <c r="Y118" i="8"/>
  <c r="Y134" i="8" s="1"/>
  <c r="Y150" i="8" s="1"/>
  <c r="Y166" i="8" s="1"/>
  <c r="E187" i="8"/>
  <c r="E203" i="8" s="1"/>
  <c r="E219" i="8" s="1"/>
  <c r="E235" i="8" s="1"/>
  <c r="O187" i="8"/>
  <c r="O203" i="8" s="1"/>
  <c r="O219" i="8" s="1"/>
  <c r="O235" i="8" s="1"/>
  <c r="Y187" i="8"/>
  <c r="Y203" i="8" s="1"/>
  <c r="Y219" i="8" s="1"/>
  <c r="Y235" i="8" s="1"/>
  <c r="AD192" i="8"/>
  <c r="AD208" i="8" s="1"/>
  <c r="AD224" i="8" s="1"/>
  <c r="AD240" i="8" s="1"/>
  <c r="AD198" i="8"/>
  <c r="AD214" i="8" s="1"/>
  <c r="AD230" i="8" s="1"/>
  <c r="AD246" i="8" s="1"/>
  <c r="AF273" i="8"/>
  <c r="AF289" i="8" s="1"/>
  <c r="AF305" i="8" s="1"/>
  <c r="AF321" i="8" s="1"/>
  <c r="AE193" i="8"/>
  <c r="AE209" i="8" s="1"/>
  <c r="AE225" i="8" s="1"/>
  <c r="AE241" i="8" s="1"/>
  <c r="P260" i="8"/>
  <c r="Q260" i="8" s="1"/>
  <c r="R260" i="8" s="1"/>
  <c r="G257" i="8"/>
  <c r="H257" i="8" s="1"/>
  <c r="Z265" i="8"/>
  <c r="Z281" i="8" s="1"/>
  <c r="Z297" i="8" s="1"/>
  <c r="Z313" i="8" s="1"/>
  <c r="O292" i="8"/>
  <c r="O308" i="8" s="1"/>
  <c r="O324" i="8" s="1"/>
  <c r="P256" i="8"/>
  <c r="Q256" i="8" s="1"/>
  <c r="R256" i="8" s="1"/>
  <c r="AE256" i="8"/>
  <c r="Z252" i="8"/>
  <c r="AA252" i="8" s="1"/>
  <c r="AB252" i="8" s="1"/>
  <c r="Z251" i="8"/>
  <c r="Z267" i="8" s="1"/>
  <c r="Z283" i="8" s="1"/>
  <c r="Z299" i="8" s="1"/>
  <c r="Z315" i="8" s="1"/>
  <c r="P251" i="8"/>
  <c r="K182" i="8"/>
  <c r="L182" i="8" s="1"/>
  <c r="M182" i="8" s="1"/>
  <c r="Z182" i="8"/>
  <c r="Z198" i="8" s="1"/>
  <c r="Z214" i="8" s="1"/>
  <c r="Z230" i="8" s="1"/>
  <c r="Z246" i="8" s="1"/>
  <c r="AD207" i="8"/>
  <c r="AD223" i="8" s="1"/>
  <c r="AD239" i="8" s="1"/>
  <c r="F176" i="8"/>
  <c r="G176" i="8" s="1"/>
  <c r="H176" i="8" s="1"/>
  <c r="AE171" i="8"/>
  <c r="AE107" i="8" s="1"/>
  <c r="AE123" i="8" s="1"/>
  <c r="AE139" i="8" s="1"/>
  <c r="AE155" i="8" s="1"/>
  <c r="U102" i="8"/>
  <c r="V102" i="8" s="1"/>
  <c r="W102" i="8" s="1"/>
  <c r="Y31" i="8"/>
  <c r="J48" i="8"/>
  <c r="T111" i="8"/>
  <c r="O112" i="8"/>
  <c r="Y112" i="8"/>
  <c r="Y128" i="8" s="1"/>
  <c r="Y144" i="8" s="1"/>
  <c r="Y160" i="8" s="1"/>
  <c r="O196" i="8"/>
  <c r="O212" i="8" s="1"/>
  <c r="O228" i="8" s="1"/>
  <c r="O244" i="8" s="1"/>
  <c r="Y196" i="8"/>
  <c r="Y212" i="8" s="1"/>
  <c r="Y228" i="8" s="1"/>
  <c r="Y244" i="8" s="1"/>
  <c r="T197" i="8"/>
  <c r="O198" i="8"/>
  <c r="O214" i="8" s="1"/>
  <c r="O230" i="8" s="1"/>
  <c r="O246" i="8" s="1"/>
  <c r="Q197" i="8"/>
  <c r="Q213" i="8" s="1"/>
  <c r="Q229" i="8" s="1"/>
  <c r="Q245" i="8" s="1"/>
  <c r="R261" i="8"/>
  <c r="AF265" i="8"/>
  <c r="AF281" i="8" s="1"/>
  <c r="AF297" i="8" s="1"/>
  <c r="AF313" i="8" s="1"/>
  <c r="AG249" i="8"/>
  <c r="U268" i="8"/>
  <c r="U284" i="8" s="1"/>
  <c r="U300" i="8" s="1"/>
  <c r="U316" i="8" s="1"/>
  <c r="V252" i="8"/>
  <c r="W252" i="8" s="1"/>
  <c r="H249" i="8"/>
  <c r="H265" i="8" s="1"/>
  <c r="H281" i="8" s="1"/>
  <c r="H297" i="8" s="1"/>
  <c r="H313" i="8" s="1"/>
  <c r="G265" i="8"/>
  <c r="G281" i="8" s="1"/>
  <c r="G297" i="8" s="1"/>
  <c r="G313" i="8" s="1"/>
  <c r="Q253" i="8"/>
  <c r="R253" i="8" s="1"/>
  <c r="R269" i="8" s="1"/>
  <c r="R285" i="8" s="1"/>
  <c r="R301" i="8" s="1"/>
  <c r="E186" i="8"/>
  <c r="E202" i="8" s="1"/>
  <c r="E218" i="8" s="1"/>
  <c r="E234" i="8" s="1"/>
  <c r="AE265" i="8"/>
  <c r="AE281" i="8" s="1"/>
  <c r="AE297" i="8" s="1"/>
  <c r="AE313" i="8" s="1"/>
  <c r="E294" i="8"/>
  <c r="E310" i="8" s="1"/>
  <c r="E326" i="8" s="1"/>
  <c r="AE252" i="8"/>
  <c r="AF252" i="8" s="1"/>
  <c r="AG252" i="8" s="1"/>
  <c r="AF189" i="8"/>
  <c r="AF205" i="8" s="1"/>
  <c r="AF221" i="8" s="1"/>
  <c r="AF237" i="8" s="1"/>
  <c r="J187" i="8"/>
  <c r="J203" i="8" s="1"/>
  <c r="J219" i="8" s="1"/>
  <c r="J235" i="8" s="1"/>
  <c r="T187" i="8"/>
  <c r="T203" i="8" s="1"/>
  <c r="T219" i="8" s="1"/>
  <c r="T235" i="8" s="1"/>
  <c r="Y192" i="8"/>
  <c r="Y208" i="8" s="1"/>
  <c r="Y224" i="8" s="1"/>
  <c r="Y240" i="8" s="1"/>
  <c r="AE278" i="8"/>
  <c r="AE294" i="8" s="1"/>
  <c r="AE310" i="8" s="1"/>
  <c r="AE326" i="8" s="1"/>
  <c r="F262" i="8"/>
  <c r="G262" i="8" s="1"/>
  <c r="H262" i="8" s="1"/>
  <c r="U261" i="8"/>
  <c r="Z256" i="8"/>
  <c r="Z192" i="8" s="1"/>
  <c r="Z208" i="8" s="1"/>
  <c r="Z224" i="8" s="1"/>
  <c r="Z240" i="8" s="1"/>
  <c r="U256" i="8"/>
  <c r="V256" i="8" s="1"/>
  <c r="W256" i="8" s="1"/>
  <c r="K254" i="8"/>
  <c r="L254" i="8" s="1"/>
  <c r="M254" i="8" s="1"/>
  <c r="J196" i="8"/>
  <c r="J212" i="8" s="1"/>
  <c r="J228" i="8" s="1"/>
  <c r="J244" i="8" s="1"/>
  <c r="T196" i="8"/>
  <c r="T212" i="8" s="1"/>
  <c r="T228" i="8" s="1"/>
  <c r="T244" i="8" s="1"/>
  <c r="M171" i="8"/>
  <c r="Q176" i="8"/>
  <c r="P180" i="8"/>
  <c r="Q180" i="8" s="1"/>
  <c r="Q116" i="8" s="1"/>
  <c r="Q132" i="8" s="1"/>
  <c r="Q148" i="8" s="1"/>
  <c r="Q164" i="8" s="1"/>
  <c r="AA176" i="8"/>
  <c r="AE182" i="8"/>
  <c r="AF182" i="8" s="1"/>
  <c r="AF198" i="8" s="1"/>
  <c r="AF214" i="8" s="1"/>
  <c r="AF230" i="8" s="1"/>
  <c r="AF246" i="8" s="1"/>
  <c r="G180" i="8"/>
  <c r="V171" i="8"/>
  <c r="P182" i="8"/>
  <c r="Q175" i="8"/>
  <c r="J108" i="8"/>
  <c r="J124" i="8" s="1"/>
  <c r="J140" i="8" s="1"/>
  <c r="J156" i="8" s="1"/>
  <c r="T110" i="8"/>
  <c r="T126" i="8" s="1"/>
  <c r="T142" i="8" s="1"/>
  <c r="T158" i="8" s="1"/>
  <c r="AD110" i="8"/>
  <c r="AD126" i="8" s="1"/>
  <c r="AD142" i="8" s="1"/>
  <c r="AD158" i="8" s="1"/>
  <c r="T114" i="8"/>
  <c r="T130" i="8" s="1"/>
  <c r="T146" i="8" s="1"/>
  <c r="T162" i="8" s="1"/>
  <c r="AD114" i="8"/>
  <c r="AD130" i="8" s="1"/>
  <c r="AD146" i="8" s="1"/>
  <c r="AD162" i="8" s="1"/>
  <c r="O115" i="8"/>
  <c r="O131" i="8" s="1"/>
  <c r="O147" i="8" s="1"/>
  <c r="O163" i="8" s="1"/>
  <c r="AD118" i="8"/>
  <c r="AD134" i="8" s="1"/>
  <c r="AD150" i="8" s="1"/>
  <c r="AD166" i="8" s="1"/>
  <c r="AA182" i="8"/>
  <c r="AB182" i="8" s="1"/>
  <c r="AB198" i="8" s="1"/>
  <c r="AB214" i="8" s="1"/>
  <c r="AB230" i="8" s="1"/>
  <c r="AB246" i="8" s="1"/>
  <c r="Z180" i="8"/>
  <c r="AA180" i="8" s="1"/>
  <c r="AB180" i="8" s="1"/>
  <c r="K176" i="8"/>
  <c r="K192" i="8" s="1"/>
  <c r="K208" i="8" s="1"/>
  <c r="K224" i="8" s="1"/>
  <c r="K240" i="8" s="1"/>
  <c r="Z181" i="8"/>
  <c r="AA181" i="8" s="1"/>
  <c r="F170" i="8"/>
  <c r="G170" i="8" s="1"/>
  <c r="H170" i="8" s="1"/>
  <c r="V193" i="8"/>
  <c r="V209" i="8" s="1"/>
  <c r="V225" i="8" s="1"/>
  <c r="V241" i="8" s="1"/>
  <c r="W177" i="8"/>
  <c r="W193" i="8" s="1"/>
  <c r="W209" i="8" s="1"/>
  <c r="W225" i="8" s="1"/>
  <c r="W241" i="8" s="1"/>
  <c r="AE176" i="8"/>
  <c r="AF176" i="8" s="1"/>
  <c r="P171" i="8"/>
  <c r="U98" i="8"/>
  <c r="V98" i="8" s="1"/>
  <c r="V34" i="8" s="1"/>
  <c r="J112" i="8"/>
  <c r="J128" i="8" s="1"/>
  <c r="J144" i="8" s="1"/>
  <c r="J160" i="8" s="1"/>
  <c r="T112" i="8"/>
  <c r="T128" i="8" s="1"/>
  <c r="T144" i="8" s="1"/>
  <c r="T160" i="8" s="1"/>
  <c r="U174" i="8"/>
  <c r="V174" i="8" s="1"/>
  <c r="E193" i="8"/>
  <c r="E209" i="8" s="1"/>
  <c r="E225" i="8" s="1"/>
  <c r="E241" i="8" s="1"/>
  <c r="U180" i="8"/>
  <c r="V180" i="8" s="1"/>
  <c r="W180" i="8" s="1"/>
  <c r="K180" i="8"/>
  <c r="L180" i="8" s="1"/>
  <c r="AE102" i="8"/>
  <c r="AE70" i="8" s="1"/>
  <c r="K102" i="8"/>
  <c r="K70" i="8" s="1"/>
  <c r="V109" i="8"/>
  <c r="V125" i="8" s="1"/>
  <c r="V141" i="8" s="1"/>
  <c r="V157" i="8" s="1"/>
  <c r="Y110" i="8"/>
  <c r="Y126" i="8" s="1"/>
  <c r="Y142" i="8" s="1"/>
  <c r="Y158" i="8" s="1"/>
  <c r="H177" i="8"/>
  <c r="R95" i="8"/>
  <c r="Z171" i="8"/>
  <c r="AA171" i="8" s="1"/>
  <c r="AB171" i="8" s="1"/>
  <c r="F171" i="8"/>
  <c r="AE98" i="8"/>
  <c r="AE114" i="8" s="1"/>
  <c r="AE130" i="8" s="1"/>
  <c r="AE146" i="8" s="1"/>
  <c r="AE162" i="8" s="1"/>
  <c r="AD82" i="8"/>
  <c r="Z83" i="8"/>
  <c r="J84" i="8"/>
  <c r="T52" i="8"/>
  <c r="E37" i="8"/>
  <c r="Y85" i="8"/>
  <c r="T70" i="8"/>
  <c r="Z175" i="8"/>
  <c r="U109" i="8"/>
  <c r="U125" i="8" s="1"/>
  <c r="U141" i="8" s="1"/>
  <c r="U157" i="8" s="1"/>
  <c r="O26" i="8"/>
  <c r="Y26" i="8"/>
  <c r="J75" i="8"/>
  <c r="AD75" i="8"/>
  <c r="O76" i="8"/>
  <c r="Y28" i="8"/>
  <c r="J29" i="8"/>
  <c r="P92" i="8"/>
  <c r="Q92" i="8" s="1"/>
  <c r="R92" i="8" s="1"/>
  <c r="W93" i="8"/>
  <c r="W109" i="8" s="1"/>
  <c r="W125" i="8" s="1"/>
  <c r="W141" i="8" s="1"/>
  <c r="W157" i="8" s="1"/>
  <c r="Z102" i="8"/>
  <c r="Z118" i="8" s="1"/>
  <c r="Z134" i="8" s="1"/>
  <c r="Z150" i="8" s="1"/>
  <c r="Z166" i="8" s="1"/>
  <c r="Z98" i="8"/>
  <c r="AA98" i="8" s="1"/>
  <c r="AB98" i="8" s="1"/>
  <c r="AB114" i="8" s="1"/>
  <c r="AB130" i="8" s="1"/>
  <c r="AB146" i="8" s="1"/>
  <c r="AB162" i="8" s="1"/>
  <c r="T109" i="8"/>
  <c r="T125" i="8" s="1"/>
  <c r="T141" i="8" s="1"/>
  <c r="T157" i="8" s="1"/>
  <c r="T28" i="8"/>
  <c r="O29" i="8"/>
  <c r="P102" i="8"/>
  <c r="P38" i="8" s="1"/>
  <c r="P94" i="8"/>
  <c r="Q94" i="8" s="1"/>
  <c r="Q46" i="8" s="1"/>
  <c r="Z49" i="8"/>
  <c r="V45" i="8"/>
  <c r="AD31" i="8"/>
  <c r="E32" i="8"/>
  <c r="O64" i="8"/>
  <c r="Y80" i="8"/>
  <c r="Y50" i="8"/>
  <c r="J83" i="8"/>
  <c r="AD83" i="8"/>
  <c r="T53" i="8"/>
  <c r="E86" i="8"/>
  <c r="T113" i="8"/>
  <c r="T129" i="8" s="1"/>
  <c r="T145" i="8" s="1"/>
  <c r="T161" i="8" s="1"/>
  <c r="U92" i="8"/>
  <c r="V92" i="8" s="1"/>
  <c r="AE19" i="8"/>
  <c r="AE35" i="8" s="1"/>
  <c r="J49" i="8"/>
  <c r="T78" i="8"/>
  <c r="AD78" i="8"/>
  <c r="J82" i="8"/>
  <c r="K98" i="8"/>
  <c r="AE94" i="8"/>
  <c r="AF94" i="8" s="1"/>
  <c r="AG94" i="8" s="1"/>
  <c r="T60" i="8"/>
  <c r="U94" i="8"/>
  <c r="V94" i="8" s="1"/>
  <c r="W94" i="8" s="1"/>
  <c r="F44" i="8"/>
  <c r="P116" i="8"/>
  <c r="P132" i="8" s="1"/>
  <c r="P148" i="8" s="1"/>
  <c r="P164" i="8" s="1"/>
  <c r="U107" i="8"/>
  <c r="U123" i="8" s="1"/>
  <c r="U139" i="8" s="1"/>
  <c r="U155" i="8" s="1"/>
  <c r="J130" i="8"/>
  <c r="J146" i="8" s="1"/>
  <c r="J162" i="8" s="1"/>
  <c r="Z94" i="8"/>
  <c r="Z30" i="8" s="1"/>
  <c r="F94" i="8"/>
  <c r="F30" i="8" s="1"/>
  <c r="P98" i="8"/>
  <c r="Q98" i="8" s="1"/>
  <c r="R98" i="8" s="1"/>
  <c r="R50" i="8" s="1"/>
  <c r="Z92" i="8"/>
  <c r="AE15" i="8"/>
  <c r="AF15" i="8" s="1"/>
  <c r="AG15" i="8" s="1"/>
  <c r="Y34" i="8"/>
  <c r="AD35" i="8"/>
  <c r="K92" i="8"/>
  <c r="L92" i="8" s="1"/>
  <c r="O34" i="8"/>
  <c r="T35" i="8"/>
  <c r="E58" i="8"/>
  <c r="J28" i="8"/>
  <c r="T76" i="8"/>
  <c r="AD76" i="8"/>
  <c r="E77" i="8"/>
  <c r="O77" i="8"/>
  <c r="M62" i="8"/>
  <c r="P81" i="8"/>
  <c r="Y32" i="8"/>
  <c r="J35" i="8"/>
  <c r="AE14" i="8"/>
  <c r="AF14" i="8" s="1"/>
  <c r="AG14" i="8" s="1"/>
  <c r="J60" i="8"/>
  <c r="Z81" i="8"/>
  <c r="T30" i="8"/>
  <c r="Y61" i="8"/>
  <c r="J70" i="8"/>
  <c r="M46" i="8"/>
  <c r="L30" i="8"/>
  <c r="AA19" i="8"/>
  <c r="AA67" i="8" s="1"/>
  <c r="K12" i="8"/>
  <c r="T68" i="8"/>
  <c r="M78" i="8"/>
  <c r="K30" i="8"/>
  <c r="Y81" i="8"/>
  <c r="AD62" i="8"/>
  <c r="T34" i="8"/>
  <c r="AD34" i="8"/>
  <c r="E35" i="8"/>
  <c r="O35" i="8"/>
  <c r="Y35" i="8"/>
  <c r="P65" i="8"/>
  <c r="M30" i="8"/>
  <c r="K62" i="8"/>
  <c r="T85" i="8"/>
  <c r="K16" i="8"/>
  <c r="L16" i="8" s="1"/>
  <c r="M16" i="8" s="1"/>
  <c r="Y77" i="8"/>
  <c r="J65" i="8"/>
  <c r="Y29" i="8"/>
  <c r="AD30" i="8"/>
  <c r="O33" i="8"/>
  <c r="Y45" i="8"/>
  <c r="AD51" i="8"/>
  <c r="Y52" i="8"/>
  <c r="O63" i="8"/>
  <c r="L62" i="8"/>
  <c r="K78" i="8"/>
  <c r="F82" i="8"/>
  <c r="AD86" i="8"/>
  <c r="M22" i="8"/>
  <c r="K20" i="8"/>
  <c r="K68" i="8" s="1"/>
  <c r="E79" i="8"/>
  <c r="K11" i="8"/>
  <c r="L11" i="8" s="1"/>
  <c r="M11" i="8" s="1"/>
  <c r="AD60" i="8"/>
  <c r="AD28" i="8"/>
  <c r="E29" i="8"/>
  <c r="J30" i="8"/>
  <c r="O31" i="8"/>
  <c r="J38" i="8"/>
  <c r="AD46" i="8"/>
  <c r="AD68" i="8"/>
  <c r="H18" i="8"/>
  <c r="F50" i="8"/>
  <c r="J85" i="8"/>
  <c r="Y82" i="8"/>
  <c r="K19" i="8"/>
  <c r="L19" i="8" s="1"/>
  <c r="M19" i="8" s="1"/>
  <c r="AD63" i="8"/>
  <c r="AD59" i="8"/>
  <c r="E34" i="8"/>
  <c r="T51" i="8"/>
  <c r="T81" i="8"/>
  <c r="T77" i="8"/>
  <c r="E82" i="8"/>
  <c r="J33" i="8"/>
  <c r="T33" i="8"/>
  <c r="O36" i="8"/>
  <c r="T37" i="8"/>
  <c r="Y48" i="8"/>
  <c r="J51" i="8"/>
  <c r="J53" i="8"/>
  <c r="Y64" i="8"/>
  <c r="J69" i="8"/>
  <c r="O32" i="8"/>
  <c r="AD33" i="8"/>
  <c r="Y36" i="8"/>
  <c r="T69" i="8"/>
  <c r="AD67" i="8"/>
  <c r="U21" i="8"/>
  <c r="U85" i="8" s="1"/>
  <c r="J67" i="8"/>
  <c r="T31" i="8"/>
  <c r="J37" i="8"/>
  <c r="E42" i="8"/>
  <c r="T49" i="8"/>
  <c r="T63" i="8"/>
  <c r="T67" i="8"/>
  <c r="O68" i="8"/>
  <c r="Y68" i="8"/>
  <c r="U22" i="8"/>
  <c r="T84" i="8"/>
  <c r="E83" i="8"/>
  <c r="Y74" i="8"/>
  <c r="E74" i="8"/>
  <c r="AD66" i="8"/>
  <c r="T27" i="8"/>
  <c r="Y37" i="8"/>
  <c r="AD38" i="8"/>
  <c r="AD52" i="8"/>
  <c r="AD54" i="8"/>
  <c r="Y69" i="8"/>
  <c r="F60" i="8"/>
  <c r="AD84" i="8"/>
  <c r="T86" i="8"/>
  <c r="J68" i="8"/>
  <c r="E26" i="8"/>
  <c r="J27" i="8"/>
  <c r="J36" i="8"/>
  <c r="T36" i="8"/>
  <c r="AD36" i="8"/>
  <c r="T38" i="8"/>
  <c r="AD50" i="8"/>
  <c r="E51" i="8"/>
  <c r="O51" i="8"/>
  <c r="Y53" i="8"/>
  <c r="T66" i="8"/>
  <c r="O67" i="8"/>
  <c r="Y67" i="8"/>
  <c r="T82" i="8"/>
  <c r="J86" i="8"/>
  <c r="U20" i="8"/>
  <c r="V20" i="8" s="1"/>
  <c r="W20" i="8" s="1"/>
  <c r="G12" i="8"/>
  <c r="G28" i="8" s="1"/>
  <c r="AE18" i="8"/>
  <c r="J59" i="8"/>
  <c r="J54" i="8"/>
  <c r="AB22" i="8"/>
  <c r="AB14" i="8"/>
  <c r="F28" i="8"/>
  <c r="J61" i="8"/>
  <c r="Z65" i="8"/>
  <c r="AA17" i="8"/>
  <c r="AB17" i="8" s="1"/>
  <c r="P33" i="8"/>
  <c r="Y33" i="8"/>
  <c r="J34" i="8"/>
  <c r="AD37" i="8"/>
  <c r="E38" i="8"/>
  <c r="O38" i="8"/>
  <c r="Y38" i="8"/>
  <c r="Y44" i="8"/>
  <c r="T45" i="8"/>
  <c r="Y47" i="8"/>
  <c r="J50" i="8"/>
  <c r="T79" i="8"/>
  <c r="Z21" i="8"/>
  <c r="AA21" i="8" s="1"/>
  <c r="AB21" i="8" s="1"/>
  <c r="AD85" i="8"/>
  <c r="AE11" i="8"/>
  <c r="J64" i="8"/>
  <c r="Z33" i="8"/>
  <c r="O44" i="8"/>
  <c r="E60" i="8"/>
  <c r="Y63" i="8"/>
  <c r="F76" i="8"/>
  <c r="Y78" i="8"/>
  <c r="E78" i="8"/>
  <c r="AD27" i="8"/>
  <c r="E28" i="8"/>
  <c r="O28" i="8"/>
  <c r="T29" i="8"/>
  <c r="AD29" i="8"/>
  <c r="E30" i="8"/>
  <c r="O30" i="8"/>
  <c r="Y30" i="8"/>
  <c r="J32" i="8"/>
  <c r="AD43" i="8"/>
  <c r="E44" i="8"/>
  <c r="O49" i="8"/>
  <c r="Y49" i="8"/>
  <c r="E54" i="8"/>
  <c r="O54" i="8"/>
  <c r="T61" i="8"/>
  <c r="AD61" i="8"/>
  <c r="Y62" i="8"/>
  <c r="O65" i="8"/>
  <c r="L262" i="8"/>
  <c r="AF172" i="8"/>
  <c r="W13" i="8"/>
  <c r="V61" i="8"/>
  <c r="V77" i="8"/>
  <c r="V29" i="8"/>
  <c r="U16" i="8"/>
  <c r="V16" i="8" s="1"/>
  <c r="W16" i="8" s="1"/>
  <c r="T32" i="8"/>
  <c r="T64" i="8"/>
  <c r="T48" i="8"/>
  <c r="T80" i="8"/>
  <c r="AE16" i="8"/>
  <c r="AF16" i="8" s="1"/>
  <c r="AG16" i="8" s="1"/>
  <c r="AD32" i="8"/>
  <c r="AD64" i="8"/>
  <c r="F17" i="8"/>
  <c r="F49" i="8" s="1"/>
  <c r="E33" i="8"/>
  <c r="F89" i="8"/>
  <c r="E105" i="8"/>
  <c r="E121" i="8" s="1"/>
  <c r="E137" i="8" s="1"/>
  <c r="E153" i="8" s="1"/>
  <c r="E25" i="8"/>
  <c r="E57" i="8"/>
  <c r="E41" i="8"/>
  <c r="O105" i="8"/>
  <c r="O121" i="8" s="1"/>
  <c r="O137" i="8" s="1"/>
  <c r="O25" i="8"/>
  <c r="Y105" i="8"/>
  <c r="Y121" i="8" s="1"/>
  <c r="Y137" i="8" s="1"/>
  <c r="Y153" i="8" s="1"/>
  <c r="Y57" i="8"/>
  <c r="Y25" i="8"/>
  <c r="Y73" i="8"/>
  <c r="K90" i="8"/>
  <c r="J58" i="8"/>
  <c r="J26" i="8"/>
  <c r="U90" i="8"/>
  <c r="U42" i="8" s="1"/>
  <c r="T26" i="8"/>
  <c r="AE90" i="8"/>
  <c r="AD26" i="8"/>
  <c r="AD58" i="8"/>
  <c r="E107" i="8"/>
  <c r="E123" i="8" s="1"/>
  <c r="E139" i="8" s="1"/>
  <c r="E155" i="8" s="1"/>
  <c r="E27" i="8"/>
  <c r="E75" i="8"/>
  <c r="E59" i="8"/>
  <c r="O75" i="8"/>
  <c r="O27" i="8"/>
  <c r="J111" i="8"/>
  <c r="J127" i="8" s="1"/>
  <c r="J143" i="8" s="1"/>
  <c r="J159" i="8" s="1"/>
  <c r="K95" i="8"/>
  <c r="J63" i="8"/>
  <c r="J47" i="8"/>
  <c r="J31" i="8"/>
  <c r="E116" i="8"/>
  <c r="E132" i="8" s="1"/>
  <c r="E148" i="8" s="1"/>
  <c r="E164" i="8" s="1"/>
  <c r="E52" i="8"/>
  <c r="E36" i="8"/>
  <c r="AA100" i="8"/>
  <c r="AA68" i="8" s="1"/>
  <c r="Z36" i="8"/>
  <c r="Z84" i="8"/>
  <c r="Z52" i="8"/>
  <c r="U172" i="8"/>
  <c r="AD188" i="8"/>
  <c r="AD204" i="8" s="1"/>
  <c r="AD220" i="8" s="1"/>
  <c r="AD236" i="8" s="1"/>
  <c r="AA173" i="8"/>
  <c r="K174" i="8"/>
  <c r="K110" i="8" s="1"/>
  <c r="K126" i="8" s="1"/>
  <c r="K142" i="8" s="1"/>
  <c r="K158" i="8" s="1"/>
  <c r="G179" i="8"/>
  <c r="F195" i="8"/>
  <c r="F211" i="8" s="1"/>
  <c r="F227" i="8" s="1"/>
  <c r="F243" i="8" s="1"/>
  <c r="R197" i="8"/>
  <c r="R213" i="8" s="1"/>
  <c r="R229" i="8" s="1"/>
  <c r="R245" i="8" s="1"/>
  <c r="AG181" i="8"/>
  <c r="AF197" i="8"/>
  <c r="AF213" i="8" s="1"/>
  <c r="AF229" i="8" s="1"/>
  <c r="AF245" i="8" s="1"/>
  <c r="E198" i="8"/>
  <c r="E214" i="8" s="1"/>
  <c r="E230" i="8" s="1"/>
  <c r="E246" i="8" s="1"/>
  <c r="F182" i="8"/>
  <c r="K252" i="8"/>
  <c r="Z253" i="8"/>
  <c r="AA253" i="8" s="1"/>
  <c r="AB253" i="8" s="1"/>
  <c r="Y269" i="8"/>
  <c r="Y285" i="8" s="1"/>
  <c r="Y301" i="8" s="1"/>
  <c r="Y317" i="8" s="1"/>
  <c r="G259" i="8"/>
  <c r="L336" i="8"/>
  <c r="K272" i="8"/>
  <c r="K288" i="8" s="1"/>
  <c r="K304" i="8" s="1"/>
  <c r="K320" i="8" s="1"/>
  <c r="V336" i="8"/>
  <c r="J353" i="8"/>
  <c r="J369" i="8" s="1"/>
  <c r="J385" i="8" s="1"/>
  <c r="J401" i="8" s="1"/>
  <c r="K337" i="8"/>
  <c r="U353" i="8"/>
  <c r="U369" i="8" s="1"/>
  <c r="U385" i="8" s="1"/>
  <c r="U401" i="8" s="1"/>
  <c r="V337" i="8"/>
  <c r="U273" i="8"/>
  <c r="U289" i="8" s="1"/>
  <c r="U305" i="8" s="1"/>
  <c r="U321" i="8" s="1"/>
  <c r="J357" i="8"/>
  <c r="J373" i="8" s="1"/>
  <c r="J389" i="8" s="1"/>
  <c r="J405" i="8" s="1"/>
  <c r="G409" i="8"/>
  <c r="F345" i="8"/>
  <c r="F361" i="8" s="1"/>
  <c r="F377" i="8" s="1"/>
  <c r="F393" i="8" s="1"/>
  <c r="L410" i="8"/>
  <c r="M410" i="8" s="1"/>
  <c r="Z417" i="8"/>
  <c r="AA417" i="8" s="1"/>
  <c r="AB417" i="8" s="1"/>
  <c r="AB353" i="8" s="1"/>
  <c r="AB369" i="8" s="1"/>
  <c r="AB385" i="8" s="1"/>
  <c r="AB401" i="8" s="1"/>
  <c r="G330" i="8"/>
  <c r="G347" i="8"/>
  <c r="G363" i="8" s="1"/>
  <c r="G379" i="8" s="1"/>
  <c r="G395" i="8" s="1"/>
  <c r="AF193" i="8"/>
  <c r="AF209" i="8" s="1"/>
  <c r="AF225" i="8" s="1"/>
  <c r="AF241" i="8" s="1"/>
  <c r="AG177" i="8"/>
  <c r="AG193" i="8" s="1"/>
  <c r="AG209" i="8" s="1"/>
  <c r="AG225" i="8" s="1"/>
  <c r="AG241" i="8" s="1"/>
  <c r="V176" i="8"/>
  <c r="V182" i="8"/>
  <c r="U198" i="8"/>
  <c r="U214" i="8" s="1"/>
  <c r="U230" i="8" s="1"/>
  <c r="U246" i="8" s="1"/>
  <c r="AB257" i="8"/>
  <c r="AA273" i="8"/>
  <c r="AA289" i="8" s="1"/>
  <c r="AA305" i="8" s="1"/>
  <c r="AA321" i="8" s="1"/>
  <c r="G350" i="8"/>
  <c r="G366" i="8" s="1"/>
  <c r="G382" i="8" s="1"/>
  <c r="G398" i="8" s="1"/>
  <c r="AF92" i="8"/>
  <c r="AE108" i="8"/>
  <c r="AE124" i="8" s="1"/>
  <c r="AE140" i="8" s="1"/>
  <c r="AE156" i="8" s="1"/>
  <c r="AG337" i="8"/>
  <c r="AF353" i="8"/>
  <c r="AF369" i="8" s="1"/>
  <c r="AF385" i="8" s="1"/>
  <c r="AF401" i="8" s="1"/>
  <c r="Q337" i="8"/>
  <c r="P353" i="8"/>
  <c r="P369" i="8" s="1"/>
  <c r="M330" i="8"/>
  <c r="AA330" i="8"/>
  <c r="Z346" i="8"/>
  <c r="Z362" i="8" s="1"/>
  <c r="Z378" i="8" s="1"/>
  <c r="Z394" i="8" s="1"/>
  <c r="K46" i="8"/>
  <c r="K9" i="8"/>
  <c r="J57" i="8"/>
  <c r="J25" i="8"/>
  <c r="U9" i="8"/>
  <c r="V9" i="8" s="1"/>
  <c r="T25" i="8"/>
  <c r="P10" i="8"/>
  <c r="O74" i="8"/>
  <c r="O58" i="8"/>
  <c r="Z10" i="8"/>
  <c r="Y58" i="8"/>
  <c r="J79" i="8"/>
  <c r="F21" i="8"/>
  <c r="G21" i="8" s="1"/>
  <c r="H21" i="8" s="1"/>
  <c r="E85" i="8"/>
  <c r="E53" i="8"/>
  <c r="O85" i="8"/>
  <c r="O53" i="8"/>
  <c r="O37" i="8"/>
  <c r="E111" i="8"/>
  <c r="E127" i="8" s="1"/>
  <c r="E143" i="8" s="1"/>
  <c r="E159" i="8" s="1"/>
  <c r="F95" i="8"/>
  <c r="E63" i="8"/>
  <c r="E47" i="8"/>
  <c r="F275" i="8"/>
  <c r="F291" i="8" s="1"/>
  <c r="F307" i="8" s="1"/>
  <c r="F323" i="8" s="1"/>
  <c r="P197" i="8"/>
  <c r="P213" i="8" s="1"/>
  <c r="P229" i="8" s="1"/>
  <c r="P245" i="8" s="1"/>
  <c r="P18" i="7"/>
  <c r="Q18" i="7" s="1"/>
  <c r="H18" i="7" s="1"/>
  <c r="I18" i="4" s="1"/>
  <c r="O42" i="8"/>
  <c r="T58" i="8"/>
  <c r="F9" i="8"/>
  <c r="E73" i="8"/>
  <c r="T75" i="8"/>
  <c r="J76" i="8"/>
  <c r="J44" i="8"/>
  <c r="U12" i="8"/>
  <c r="T44" i="8"/>
  <c r="AD79" i="8"/>
  <c r="AD47" i="8"/>
  <c r="F16" i="8"/>
  <c r="G16" i="8" s="1"/>
  <c r="H16" i="8" s="1"/>
  <c r="E64" i="8"/>
  <c r="E48" i="8"/>
  <c r="O80" i="8"/>
  <c r="O48" i="8"/>
  <c r="K93" i="8"/>
  <c r="L93" i="8" s="1"/>
  <c r="M93" i="8" s="1"/>
  <c r="J45" i="8"/>
  <c r="J269" i="8"/>
  <c r="J285" i="8" s="1"/>
  <c r="J301" i="8" s="1"/>
  <c r="J317" i="8" s="1"/>
  <c r="P31" i="7"/>
  <c r="Q31" i="7" s="1"/>
  <c r="H31" i="7" s="1"/>
  <c r="I31" i="4" s="1"/>
  <c r="P27" i="7"/>
  <c r="Q27" i="7" s="1"/>
  <c r="H27" i="7" s="1"/>
  <c r="I27" i="4" s="1"/>
  <c r="P23" i="7"/>
  <c r="Q23" i="7" s="1"/>
  <c r="H23" i="7" s="1"/>
  <c r="I23" i="4" s="1"/>
  <c r="Y27" i="8"/>
  <c r="E31" i="8"/>
  <c r="E69" i="8"/>
  <c r="O69" i="8"/>
  <c r="J74" i="8"/>
  <c r="AD74" i="8"/>
  <c r="Z95" i="8"/>
  <c r="Y111" i="8"/>
  <c r="Y127" i="8" s="1"/>
  <c r="Y143" i="8" s="1"/>
  <c r="Y159" i="8" s="1"/>
  <c r="P101" i="8"/>
  <c r="P117" i="8" s="1"/>
  <c r="O117" i="8"/>
  <c r="O133" i="8" s="1"/>
  <c r="O149" i="8" s="1"/>
  <c r="O165" i="8" s="1"/>
  <c r="T266" i="8"/>
  <c r="T282" i="8" s="1"/>
  <c r="T298" i="8" s="1"/>
  <c r="T314" i="8" s="1"/>
  <c r="T275" i="8"/>
  <c r="T291" i="8" s="1"/>
  <c r="T307" i="8" s="1"/>
  <c r="T323" i="8" s="1"/>
  <c r="U259" i="8"/>
  <c r="Z357" i="8"/>
  <c r="Z373" i="8" s="1"/>
  <c r="Z389" i="8" s="1"/>
  <c r="Z405" i="8" s="1"/>
  <c r="E84" i="8"/>
  <c r="Z68" i="8"/>
  <c r="T108" i="8"/>
  <c r="T124" i="8" s="1"/>
  <c r="T140" i="8" s="1"/>
  <c r="T156" i="8" s="1"/>
  <c r="AD112" i="8"/>
  <c r="AD128" i="8" s="1"/>
  <c r="AD144" i="8" s="1"/>
  <c r="AD160" i="8" s="1"/>
  <c r="Y116" i="8"/>
  <c r="Y132" i="8" s="1"/>
  <c r="Y148" i="8" s="1"/>
  <c r="Y164" i="8" s="1"/>
  <c r="T268" i="8"/>
  <c r="T284" i="8" s="1"/>
  <c r="T300" i="8" s="1"/>
  <c r="T316" i="8" s="1"/>
  <c r="J277" i="8"/>
  <c r="J293" i="8" s="1"/>
  <c r="J309" i="8" s="1"/>
  <c r="J325" i="8" s="1"/>
  <c r="E347" i="8"/>
  <c r="E363" i="8" s="1"/>
  <c r="E379" i="8" s="1"/>
  <c r="E395" i="8" s="1"/>
  <c r="T349" i="8"/>
  <c r="T365" i="8" s="1"/>
  <c r="T381" i="8" s="1"/>
  <c r="T397" i="8" s="1"/>
  <c r="T353" i="8"/>
  <c r="T369" i="8" s="1"/>
  <c r="T385" i="8" s="1"/>
  <c r="T401" i="8" s="1"/>
  <c r="Z338" i="8"/>
  <c r="Z354" i="8" s="1"/>
  <c r="J358" i="8"/>
  <c r="J374" i="8" s="1"/>
  <c r="J390" i="8" s="1"/>
  <c r="J406" i="8" s="1"/>
  <c r="O46" i="8"/>
  <c r="AD69" i="8"/>
  <c r="E70" i="8"/>
  <c r="O70" i="8"/>
  <c r="Y76" i="8"/>
  <c r="J77" i="8"/>
  <c r="J81" i="8"/>
  <c r="O83" i="8"/>
  <c r="AD107" i="8"/>
  <c r="AD123" i="8" s="1"/>
  <c r="AD139" i="8" s="1"/>
  <c r="AD155" i="8" s="1"/>
  <c r="AD108" i="8"/>
  <c r="AD124" i="8" s="1"/>
  <c r="AD140" i="8" s="1"/>
  <c r="AD156" i="8" s="1"/>
  <c r="O109" i="8"/>
  <c r="O125" i="8" s="1"/>
  <c r="O141" i="8" s="1"/>
  <c r="O157" i="8" s="1"/>
  <c r="E112" i="8"/>
  <c r="E128" i="8" s="1"/>
  <c r="E144" i="8" s="1"/>
  <c r="E160" i="8" s="1"/>
  <c r="J116" i="8"/>
  <c r="J132" i="8" s="1"/>
  <c r="J148" i="8" s="1"/>
  <c r="J164" i="8" s="1"/>
  <c r="T117" i="8"/>
  <c r="T133" i="8" s="1"/>
  <c r="T149" i="8" s="1"/>
  <c r="T165" i="8" s="1"/>
  <c r="E185" i="8"/>
  <c r="E201" i="8" s="1"/>
  <c r="E217" i="8" s="1"/>
  <c r="E233" i="8" s="1"/>
  <c r="O186" i="8"/>
  <c r="O202" i="8" s="1"/>
  <c r="O218" i="8" s="1"/>
  <c r="O234" i="8" s="1"/>
  <c r="Y188" i="8"/>
  <c r="Y204" i="8" s="1"/>
  <c r="Y220" i="8" s="1"/>
  <c r="Y236" i="8" s="1"/>
  <c r="J189" i="8"/>
  <c r="J205" i="8" s="1"/>
  <c r="J221" i="8" s="1"/>
  <c r="J237" i="8" s="1"/>
  <c r="O191" i="8"/>
  <c r="O207" i="8" s="1"/>
  <c r="O223" i="8" s="1"/>
  <c r="O239" i="8" s="1"/>
  <c r="E268" i="8"/>
  <c r="E284" i="8" s="1"/>
  <c r="E300" i="8" s="1"/>
  <c r="E316" i="8" s="1"/>
  <c r="AD269" i="8"/>
  <c r="O274" i="8"/>
  <c r="O290" i="8" s="1"/>
  <c r="O306" i="8" s="1"/>
  <c r="O322" i="8" s="1"/>
  <c r="K346" i="8"/>
  <c r="K362" i="8" s="1"/>
  <c r="K378" i="8" s="1"/>
  <c r="K394" i="8" s="1"/>
  <c r="J348" i="8"/>
  <c r="J364" i="8" s="1"/>
  <c r="J380" i="8" s="1"/>
  <c r="J396" i="8" s="1"/>
  <c r="Y348" i="8"/>
  <c r="Y364" i="8" s="1"/>
  <c r="Y380" i="8" s="1"/>
  <c r="Y396" i="8" s="1"/>
  <c r="Y350" i="8"/>
  <c r="AE352" i="8"/>
  <c r="AE368" i="8" s="1"/>
  <c r="AE384" i="8" s="1"/>
  <c r="AE400" i="8" s="1"/>
  <c r="Y353" i="8"/>
  <c r="Y369" i="8" s="1"/>
  <c r="Y385" i="8" s="1"/>
  <c r="Y401" i="8" s="1"/>
  <c r="E354" i="8"/>
  <c r="E355" i="8"/>
  <c r="E371" i="8" s="1"/>
  <c r="E387" i="8" s="1"/>
  <c r="E403" i="8" s="1"/>
  <c r="Y79" i="8"/>
  <c r="J80" i="8"/>
  <c r="E108" i="8"/>
  <c r="E124" i="8" s="1"/>
  <c r="E140" i="8" s="1"/>
  <c r="E156" i="8" s="1"/>
  <c r="Y109" i="8"/>
  <c r="Y125" i="8" s="1"/>
  <c r="Y141" i="8" s="1"/>
  <c r="Y157" i="8" s="1"/>
  <c r="J110" i="8"/>
  <c r="J126" i="8" s="1"/>
  <c r="J142" i="8" s="1"/>
  <c r="J158" i="8" s="1"/>
  <c r="AE117" i="8"/>
  <c r="AE133" i="8" s="1"/>
  <c r="AE149" i="8" s="1"/>
  <c r="AE165" i="8" s="1"/>
  <c r="E118" i="8"/>
  <c r="E134" i="8" s="1"/>
  <c r="E150" i="8" s="1"/>
  <c r="E166" i="8" s="1"/>
  <c r="F185" i="8"/>
  <c r="F201" i="8" s="1"/>
  <c r="F217" i="8" s="1"/>
  <c r="F233" i="8" s="1"/>
  <c r="J188" i="8"/>
  <c r="J204" i="8" s="1"/>
  <c r="J220" i="8" s="1"/>
  <c r="J236" i="8" s="1"/>
  <c r="E196" i="8"/>
  <c r="E212" i="8" s="1"/>
  <c r="E228" i="8" s="1"/>
  <c r="E244" i="8" s="1"/>
  <c r="AD196" i="8"/>
  <c r="AD212" i="8" s="1"/>
  <c r="AD228" i="8" s="1"/>
  <c r="AD244" i="8" s="1"/>
  <c r="T198" i="8"/>
  <c r="T214" i="8" s="1"/>
  <c r="T230" i="8" s="1"/>
  <c r="T246" i="8" s="1"/>
  <c r="E266" i="8"/>
  <c r="E282" i="8" s="1"/>
  <c r="E298" i="8" s="1"/>
  <c r="E314" i="8" s="1"/>
  <c r="J275" i="8"/>
  <c r="J291" i="8" s="1"/>
  <c r="J307" i="8" s="1"/>
  <c r="J323" i="8" s="1"/>
  <c r="Y277" i="8"/>
  <c r="Y293" i="8" s="1"/>
  <c r="Y309" i="8" s="1"/>
  <c r="Y325" i="8" s="1"/>
  <c r="AA353" i="8"/>
  <c r="AA369" i="8" s="1"/>
  <c r="AA385" i="8" s="1"/>
  <c r="AA401" i="8" s="1"/>
  <c r="Y355" i="8"/>
  <c r="Y371" i="8" s="1"/>
  <c r="Y387" i="8" s="1"/>
  <c r="Y403" i="8" s="1"/>
  <c r="M262" i="8"/>
  <c r="M198" i="8" s="1"/>
  <c r="M214" i="8" s="1"/>
  <c r="M230" i="8" s="1"/>
  <c r="M246" i="8" s="1"/>
  <c r="L46" i="8"/>
  <c r="U113" i="8"/>
  <c r="U129" i="8" s="1"/>
  <c r="U145" i="8" s="1"/>
  <c r="U161" i="8" s="1"/>
  <c r="V97" i="8"/>
  <c r="L78" i="8"/>
  <c r="K69" i="8"/>
  <c r="K53" i="8"/>
  <c r="K37" i="8"/>
  <c r="K85" i="8"/>
  <c r="O86" i="8"/>
  <c r="AD111" i="8"/>
  <c r="AD127" i="8" s="1"/>
  <c r="AD143" i="8" s="1"/>
  <c r="AD159" i="8" s="1"/>
  <c r="AE340" i="8"/>
  <c r="AD356" i="8"/>
  <c r="AD372" i="8" s="1"/>
  <c r="AD388" i="8" s="1"/>
  <c r="AD404" i="8" s="1"/>
  <c r="AD42" i="8"/>
  <c r="E43" i="8"/>
  <c r="O43" i="8"/>
  <c r="Y43" i="8"/>
  <c r="AD44" i="8"/>
  <c r="Y46" i="8"/>
  <c r="E49" i="8"/>
  <c r="J52" i="8"/>
  <c r="Y54" i="8"/>
  <c r="O59" i="8"/>
  <c r="O61" i="8"/>
  <c r="O62" i="8"/>
  <c r="E65" i="8"/>
  <c r="AD65" i="8"/>
  <c r="E66" i="8"/>
  <c r="Y70" i="8"/>
  <c r="Z16" i="8"/>
  <c r="AA16" i="8" s="1"/>
  <c r="AB16" i="8" s="1"/>
  <c r="K89" i="8"/>
  <c r="Z89" i="8"/>
  <c r="Z73" i="8" s="1"/>
  <c r="P90" i="8"/>
  <c r="Q90" i="8" s="1"/>
  <c r="R90" i="8" s="1"/>
  <c r="K91" i="8"/>
  <c r="K107" i="8" s="1"/>
  <c r="AE93" i="8"/>
  <c r="AE45" i="8" s="1"/>
  <c r="AE95" i="8"/>
  <c r="Z101" i="8"/>
  <c r="Y117" i="8"/>
  <c r="Y133" i="8" s="1"/>
  <c r="Y149" i="8" s="1"/>
  <c r="Y165" i="8" s="1"/>
  <c r="AD189" i="8"/>
  <c r="AD205" i="8" s="1"/>
  <c r="AD221" i="8" s="1"/>
  <c r="AD237" i="8" s="1"/>
  <c r="J190" i="8"/>
  <c r="J206" i="8" s="1"/>
  <c r="J222" i="8" s="1"/>
  <c r="J238" i="8" s="1"/>
  <c r="U250" i="8"/>
  <c r="V250" i="8" s="1"/>
  <c r="AD270" i="8"/>
  <c r="AD286" i="8" s="1"/>
  <c r="AD302" i="8" s="1"/>
  <c r="AD318" i="8" s="1"/>
  <c r="AE254" i="8"/>
  <c r="AF254" i="8" s="1"/>
  <c r="AG254" i="8" s="1"/>
  <c r="T276" i="8"/>
  <c r="T292" i="8" s="1"/>
  <c r="T308" i="8" s="1"/>
  <c r="T324" i="8" s="1"/>
  <c r="U260" i="8"/>
  <c r="Z335" i="8"/>
  <c r="Z271" i="8" s="1"/>
  <c r="Y351" i="8"/>
  <c r="Y367" i="8" s="1"/>
  <c r="Y383" i="8" s="1"/>
  <c r="Y399" i="8" s="1"/>
  <c r="E273" i="8"/>
  <c r="E289" i="8" s="1"/>
  <c r="E305" i="8" s="1"/>
  <c r="E321" i="8" s="1"/>
  <c r="E353" i="8"/>
  <c r="E369" i="8" s="1"/>
  <c r="E385" i="8" s="1"/>
  <c r="E401" i="8" s="1"/>
  <c r="F341" i="8"/>
  <c r="F357" i="8" s="1"/>
  <c r="F373" i="8" s="1"/>
  <c r="F389" i="8" s="1"/>
  <c r="F405" i="8" s="1"/>
  <c r="E357" i="8"/>
  <c r="E373" i="8" s="1"/>
  <c r="E389" i="8" s="1"/>
  <c r="E405" i="8" s="1"/>
  <c r="O358" i="8"/>
  <c r="P342" i="8"/>
  <c r="K414" i="8"/>
  <c r="L414" i="8" s="1"/>
  <c r="M414" i="8" s="1"/>
  <c r="J350" i="8"/>
  <c r="J366" i="8" s="1"/>
  <c r="J382" i="8" s="1"/>
  <c r="J398" i="8" s="1"/>
  <c r="O282" i="8"/>
  <c r="O298" i="8" s="1"/>
  <c r="O314" i="8" s="1"/>
  <c r="F254" i="8"/>
  <c r="F190" i="8" s="1"/>
  <c r="F206" i="8" s="1"/>
  <c r="F222" i="8" s="1"/>
  <c r="F238" i="8" s="1"/>
  <c r="E270" i="8"/>
  <c r="E286" i="8" s="1"/>
  <c r="E302" i="8" s="1"/>
  <c r="E318" i="8" s="1"/>
  <c r="T347" i="8"/>
  <c r="T363" i="8" s="1"/>
  <c r="T379" i="8" s="1"/>
  <c r="T395" i="8" s="1"/>
  <c r="U331" i="8"/>
  <c r="V331" i="8" s="1"/>
  <c r="P19" i="7"/>
  <c r="Q19" i="7" s="1"/>
  <c r="H19" i="7" s="1"/>
  <c r="I19" i="4" s="1"/>
  <c r="J41" i="8"/>
  <c r="Y41" i="8"/>
  <c r="J42" i="8"/>
  <c r="J43" i="8"/>
  <c r="T43" i="8"/>
  <c r="O47" i="8"/>
  <c r="AD49" i="8"/>
  <c r="T50" i="8"/>
  <c r="O57" i="8"/>
  <c r="T59" i="8"/>
  <c r="J66" i="8"/>
  <c r="E68" i="8"/>
  <c r="AD70" i="8"/>
  <c r="J73" i="8"/>
  <c r="K10" i="8"/>
  <c r="L10" i="8" s="1"/>
  <c r="AE12" i="8"/>
  <c r="O78" i="8"/>
  <c r="O79" i="8"/>
  <c r="AD81" i="8"/>
  <c r="F20" i="8"/>
  <c r="G20" i="8" s="1"/>
  <c r="H20" i="8" s="1"/>
  <c r="F22" i="8"/>
  <c r="Z90" i="8"/>
  <c r="T107" i="8"/>
  <c r="T123" i="8" s="1"/>
  <c r="T139" i="8" s="1"/>
  <c r="T155" i="8" s="1"/>
  <c r="J109" i="8"/>
  <c r="J125" i="8" s="1"/>
  <c r="J141" i="8" s="1"/>
  <c r="J157" i="8" s="1"/>
  <c r="K186" i="8"/>
  <c r="K202" i="8" s="1"/>
  <c r="K218" i="8" s="1"/>
  <c r="K234" i="8" s="1"/>
  <c r="AE174" i="8"/>
  <c r="O193" i="8"/>
  <c r="O209" i="8" s="1"/>
  <c r="O225" i="8" s="1"/>
  <c r="O241" i="8" s="1"/>
  <c r="P177" i="8"/>
  <c r="Q177" i="8" s="1"/>
  <c r="R177" i="8" s="1"/>
  <c r="AD194" i="8"/>
  <c r="AD210" i="8" s="1"/>
  <c r="AD226" i="8" s="1"/>
  <c r="AD242" i="8" s="1"/>
  <c r="O197" i="8"/>
  <c r="O213" i="8" s="1"/>
  <c r="O229" i="8" s="1"/>
  <c r="O245" i="8" s="1"/>
  <c r="AD265" i="8"/>
  <c r="AD281" i="8" s="1"/>
  <c r="AD297" i="8" s="1"/>
  <c r="AD313" i="8" s="1"/>
  <c r="F335" i="8"/>
  <c r="F271" i="8" s="1"/>
  <c r="E351" i="8"/>
  <c r="E367" i="8" s="1"/>
  <c r="E383" i="8" s="1"/>
  <c r="E399" i="8" s="1"/>
  <c r="U335" i="8"/>
  <c r="E117" i="8"/>
  <c r="E133" i="8" s="1"/>
  <c r="E149" i="8" s="1"/>
  <c r="E165" i="8" s="1"/>
  <c r="T192" i="8"/>
  <c r="T208" i="8" s="1"/>
  <c r="T224" i="8" s="1"/>
  <c r="T240" i="8" s="1"/>
  <c r="J194" i="8"/>
  <c r="J210" i="8" s="1"/>
  <c r="J226" i="8" s="1"/>
  <c r="J242" i="8" s="1"/>
  <c r="E195" i="8"/>
  <c r="E211" i="8" s="1"/>
  <c r="E227" i="8" s="1"/>
  <c r="E243" i="8" s="1"/>
  <c r="AD195" i="8"/>
  <c r="AD211" i="8" s="1"/>
  <c r="AD227" i="8" s="1"/>
  <c r="AD243" i="8" s="1"/>
  <c r="J265" i="8"/>
  <c r="J281" i="8" s="1"/>
  <c r="J297" i="8" s="1"/>
  <c r="J313" i="8" s="1"/>
  <c r="T265" i="8"/>
  <c r="T281" i="8" s="1"/>
  <c r="T297" i="8" s="1"/>
  <c r="T313" i="8" s="1"/>
  <c r="E267" i="8"/>
  <c r="E283" i="8" s="1"/>
  <c r="E299" i="8" s="1"/>
  <c r="E315" i="8" s="1"/>
  <c r="J268" i="8"/>
  <c r="J284" i="8" s="1"/>
  <c r="J300" i="8" s="1"/>
  <c r="J316" i="8" s="1"/>
  <c r="E285" i="8"/>
  <c r="E301" i="8" s="1"/>
  <c r="E317" i="8" s="1"/>
  <c r="O271" i="8"/>
  <c r="O287" i="8" s="1"/>
  <c r="O303" i="8" s="1"/>
  <c r="O319" i="8" s="1"/>
  <c r="J272" i="8"/>
  <c r="J288" i="8" s="1"/>
  <c r="J304" i="8" s="1"/>
  <c r="J320" i="8" s="1"/>
  <c r="Y272" i="8"/>
  <c r="Y288" i="8" s="1"/>
  <c r="Y304" i="8" s="1"/>
  <c r="Y320" i="8" s="1"/>
  <c r="P258" i="8"/>
  <c r="Q258" i="8" s="1"/>
  <c r="R258" i="8" s="1"/>
  <c r="AD276" i="8"/>
  <c r="AD292" i="8" s="1"/>
  <c r="AD308" i="8" s="1"/>
  <c r="AD324" i="8" s="1"/>
  <c r="E277" i="8"/>
  <c r="E293" i="8" s="1"/>
  <c r="E309" i="8" s="1"/>
  <c r="E325" i="8" s="1"/>
  <c r="E345" i="8"/>
  <c r="E361" i="8" s="1"/>
  <c r="E377" i="8" s="1"/>
  <c r="E393" i="8" s="1"/>
  <c r="J346" i="8"/>
  <c r="J362" i="8" s="1"/>
  <c r="J378" i="8" s="1"/>
  <c r="J394" i="8" s="1"/>
  <c r="T346" i="8"/>
  <c r="T362" i="8" s="1"/>
  <c r="T378" i="8" s="1"/>
  <c r="T394" i="8" s="1"/>
  <c r="J347" i="8"/>
  <c r="J363" i="8" s="1"/>
  <c r="J379" i="8" s="1"/>
  <c r="J395" i="8" s="1"/>
  <c r="Y349" i="8"/>
  <c r="Y365" i="8" s="1"/>
  <c r="Y381" i="8" s="1"/>
  <c r="Y397" i="8" s="1"/>
  <c r="E350" i="8"/>
  <c r="T350" i="8"/>
  <c r="T366" i="8" s="1"/>
  <c r="T382" i="8" s="1"/>
  <c r="T398" i="8" s="1"/>
  <c r="J351" i="8"/>
  <c r="J367" i="8" s="1"/>
  <c r="J383" i="8" s="1"/>
  <c r="J399" i="8" s="1"/>
  <c r="O352" i="8"/>
  <c r="P340" i="8"/>
  <c r="K341" i="8"/>
  <c r="T358" i="8"/>
  <c r="T374" i="8" s="1"/>
  <c r="T390" i="8" s="1"/>
  <c r="T406" i="8" s="1"/>
  <c r="T271" i="8"/>
  <c r="T287" i="8" s="1"/>
  <c r="T303" i="8" s="1"/>
  <c r="T319" i="8" s="1"/>
  <c r="J276" i="8"/>
  <c r="J292" i="8" s="1"/>
  <c r="J308" i="8" s="1"/>
  <c r="J324" i="8" s="1"/>
  <c r="Y270" i="8"/>
  <c r="Y286" i="8" s="1"/>
  <c r="Y302" i="8" s="1"/>
  <c r="Y318" i="8" s="1"/>
  <c r="O275" i="8"/>
  <c r="O291" i="8" s="1"/>
  <c r="O307" i="8" s="1"/>
  <c r="O323" i="8" s="1"/>
  <c r="AD278" i="8"/>
  <c r="AD294" i="8" s="1"/>
  <c r="AD310" i="8" s="1"/>
  <c r="AD326" i="8" s="1"/>
  <c r="T345" i="8"/>
  <c r="T361" i="8" s="1"/>
  <c r="T377" i="8" s="1"/>
  <c r="T393" i="8" s="1"/>
  <c r="J349" i="8"/>
  <c r="J365" i="8" s="1"/>
  <c r="J381" i="8" s="1"/>
  <c r="J397" i="8" s="1"/>
  <c r="J355" i="8"/>
  <c r="J371" i="8" s="1"/>
  <c r="J387" i="8" s="1"/>
  <c r="J403" i="8" s="1"/>
  <c r="Y357" i="8"/>
  <c r="Y373" i="8" s="1"/>
  <c r="Y389" i="8" s="1"/>
  <c r="Y405" i="8" s="1"/>
  <c r="E358" i="8"/>
  <c r="E374" i="8" s="1"/>
  <c r="E390" i="8" s="1"/>
  <c r="E406" i="8" s="1"/>
  <c r="U45" i="2"/>
  <c r="V44" i="2"/>
  <c r="P17" i="7"/>
  <c r="Q17" i="7" s="1"/>
  <c r="H17" i="7" s="1"/>
  <c r="I17" i="4" s="1"/>
  <c r="P25" i="7"/>
  <c r="Q25" i="7" s="1"/>
  <c r="H25" i="7" s="1"/>
  <c r="I25" i="4" s="1"/>
  <c r="P29" i="7"/>
  <c r="Q29" i="7" s="1"/>
  <c r="H29" i="7" s="1"/>
  <c r="I29" i="4" s="1"/>
  <c r="P33" i="7"/>
  <c r="Q33" i="7" s="1"/>
  <c r="H33" i="7" s="1"/>
  <c r="I33" i="4" s="1"/>
  <c r="P39" i="7"/>
  <c r="Q39" i="7" s="1"/>
  <c r="H39" i="7" s="1"/>
  <c r="I39" i="4" s="1"/>
  <c r="T48" i="7"/>
  <c r="P34" i="7"/>
  <c r="Q34" i="7" s="1"/>
  <c r="H34" i="7" s="1"/>
  <c r="I34" i="4" s="1"/>
  <c r="P15" i="7"/>
  <c r="Q15" i="7" s="1"/>
  <c r="H15" i="7" s="1"/>
  <c r="I15" i="4" s="1"/>
  <c r="T49" i="7"/>
  <c r="G36" i="7"/>
  <c r="H36" i="4" s="1"/>
  <c r="G27" i="7"/>
  <c r="O27" i="7" s="1"/>
  <c r="G20" i="7"/>
  <c r="H20" i="4" s="1"/>
  <c r="G19" i="7"/>
  <c r="G29" i="7"/>
  <c r="G15" i="7"/>
  <c r="O15" i="7" s="1"/>
  <c r="G31" i="7"/>
  <c r="G30" i="7"/>
  <c r="G25" i="7"/>
  <c r="G41" i="7"/>
  <c r="H41" i="4" s="1"/>
  <c r="G40" i="7"/>
  <c r="G35" i="7"/>
  <c r="O35" i="7" s="1"/>
  <c r="G34" i="7"/>
  <c r="O34" i="7" s="1"/>
  <c r="G33" i="7"/>
  <c r="H33" i="4" s="1"/>
  <c r="G18" i="7"/>
  <c r="H18" i="4" s="1"/>
  <c r="P30" i="7"/>
  <c r="Q30" i="7" s="1"/>
  <c r="H30" i="7" s="1"/>
  <c r="I30" i="4" s="1"/>
  <c r="U48" i="7"/>
  <c r="G24" i="7"/>
  <c r="H24" i="4" s="1"/>
  <c r="G28" i="7"/>
  <c r="O28" i="7" s="1"/>
  <c r="P21" i="7"/>
  <c r="Q21" i="7" s="1"/>
  <c r="H21" i="7" s="1"/>
  <c r="I21" i="4" s="1"/>
  <c r="P45" i="7"/>
  <c r="Q45" i="7" s="1"/>
  <c r="H45" i="7" s="1"/>
  <c r="I45" i="4" s="1"/>
  <c r="G16" i="7"/>
  <c r="P37" i="7"/>
  <c r="Q37" i="7" s="1"/>
  <c r="H37" i="7" s="1"/>
  <c r="I37" i="4" s="1"/>
  <c r="V47" i="7"/>
  <c r="K32" i="5" s="1"/>
  <c r="V48" i="7"/>
  <c r="V49" i="7"/>
  <c r="AF352" i="8"/>
  <c r="AF368" i="8" s="1"/>
  <c r="AF384" i="8" s="1"/>
  <c r="AF400" i="8" s="1"/>
  <c r="G42" i="7"/>
  <c r="O42" i="7" s="1"/>
  <c r="P47" i="8"/>
  <c r="Q15" i="8"/>
  <c r="P63" i="8"/>
  <c r="P31" i="8"/>
  <c r="P79" i="8"/>
  <c r="V91" i="8"/>
  <c r="V27" i="8" s="1"/>
  <c r="U27" i="8"/>
  <c r="U59" i="8"/>
  <c r="U43" i="8"/>
  <c r="U75" i="8"/>
  <c r="F113" i="8"/>
  <c r="F129" i="8" s="1"/>
  <c r="F145" i="8" s="1"/>
  <c r="F161" i="8" s="1"/>
  <c r="G97" i="8"/>
  <c r="K371" i="8"/>
  <c r="K387" i="8" s="1"/>
  <c r="K403" i="8" s="1"/>
  <c r="G44" i="7"/>
  <c r="O44" i="7" s="1"/>
  <c r="G43" i="7"/>
  <c r="P40" i="7"/>
  <c r="Q40" i="7" s="1"/>
  <c r="P38" i="7"/>
  <c r="Q38" i="7" s="1"/>
  <c r="H38" i="7" s="1"/>
  <c r="I38" i="4" s="1"/>
  <c r="P35" i="7"/>
  <c r="Q35" i="7" s="1"/>
  <c r="U29" i="8"/>
  <c r="U61" i="8"/>
  <c r="P36" i="7"/>
  <c r="Q36" i="7" s="1"/>
  <c r="H36" i="7" s="1"/>
  <c r="I36" i="4" s="1"/>
  <c r="P43" i="7"/>
  <c r="Q43" i="7" s="1"/>
  <c r="H43" i="7" s="1"/>
  <c r="I43" i="4" s="1"/>
  <c r="AF20" i="8"/>
  <c r="AG20" i="8" s="1"/>
  <c r="AE52" i="8"/>
  <c r="AE36" i="8"/>
  <c r="P111" i="8"/>
  <c r="P127" i="8" s="1"/>
  <c r="P143" i="8" s="1"/>
  <c r="P159" i="8" s="1"/>
  <c r="K349" i="8"/>
  <c r="K365" i="8" s="1"/>
  <c r="K381" i="8" s="1"/>
  <c r="K397" i="8" s="1"/>
  <c r="P42" i="7"/>
  <c r="Q42" i="7" s="1"/>
  <c r="H42" i="7" s="1"/>
  <c r="I42" i="4" s="1"/>
  <c r="G39" i="7"/>
  <c r="H39" i="4" s="1"/>
  <c r="G38" i="7"/>
  <c r="G37" i="7"/>
  <c r="G32" i="7"/>
  <c r="G21" i="7"/>
  <c r="AA97" i="8"/>
  <c r="G17" i="7"/>
  <c r="H17" i="4" s="1"/>
  <c r="X13" i="2"/>
  <c r="X45" i="2" s="1"/>
  <c r="K18" i="5" s="1"/>
  <c r="T41" i="8"/>
  <c r="T42" i="8"/>
  <c r="E45" i="8"/>
  <c r="E46" i="8"/>
  <c r="E62" i="8"/>
  <c r="T65" i="8"/>
  <c r="F13" i="8"/>
  <c r="J78" i="8"/>
  <c r="P16" i="8"/>
  <c r="Q16" i="8" s="1"/>
  <c r="R16" i="8" s="1"/>
  <c r="Z18" i="8"/>
  <c r="P89" i="8"/>
  <c r="P73" i="8" s="1"/>
  <c r="AE89" i="8"/>
  <c r="AE57" i="8" s="1"/>
  <c r="P93" i="8"/>
  <c r="Z93" i="8"/>
  <c r="Z29" i="8" s="1"/>
  <c r="O111" i="8"/>
  <c r="O127" i="8" s="1"/>
  <c r="O143" i="8" s="1"/>
  <c r="O159" i="8" s="1"/>
  <c r="U95" i="8"/>
  <c r="V95" i="8" s="1"/>
  <c r="K99" i="8"/>
  <c r="J115" i="8"/>
  <c r="J131" i="8" s="1"/>
  <c r="J147" i="8" s="1"/>
  <c r="J163" i="8" s="1"/>
  <c r="F100" i="8"/>
  <c r="O116" i="8"/>
  <c r="O132" i="8" s="1"/>
  <c r="O148" i="8" s="1"/>
  <c r="O164" i="8" s="1"/>
  <c r="U100" i="8"/>
  <c r="G169" i="8"/>
  <c r="J185" i="8"/>
  <c r="J201" i="8" s="1"/>
  <c r="J217" i="8" s="1"/>
  <c r="J233" i="8" s="1"/>
  <c r="K169" i="8"/>
  <c r="L169" i="8" s="1"/>
  <c r="Y185" i="8"/>
  <c r="Z169" i="8"/>
  <c r="AA169" i="8" s="1"/>
  <c r="P173" i="8"/>
  <c r="O189" i="8"/>
  <c r="O205" i="8" s="1"/>
  <c r="O221" i="8" s="1"/>
  <c r="O237" i="8" s="1"/>
  <c r="U179" i="8"/>
  <c r="T195" i="8"/>
  <c r="T211" i="8" s="1"/>
  <c r="T227" i="8" s="1"/>
  <c r="T243" i="8" s="1"/>
  <c r="E115" i="8"/>
  <c r="E131" i="8" s="1"/>
  <c r="E147" i="8" s="1"/>
  <c r="E163" i="8" s="1"/>
  <c r="F99" i="8"/>
  <c r="F35" i="8" s="1"/>
  <c r="Y186" i="8"/>
  <c r="Y202" i="8" s="1"/>
  <c r="Y218" i="8" s="1"/>
  <c r="Y234" i="8" s="1"/>
  <c r="Z170" i="8"/>
  <c r="AA170" i="8" s="1"/>
  <c r="E191" i="8"/>
  <c r="E207" i="8" s="1"/>
  <c r="E223" i="8" s="1"/>
  <c r="E239" i="8" s="1"/>
  <c r="F175" i="8"/>
  <c r="T194" i="8"/>
  <c r="T210" i="8" s="1"/>
  <c r="T226" i="8" s="1"/>
  <c r="T242" i="8" s="1"/>
  <c r="U178" i="8"/>
  <c r="O195" i="8"/>
  <c r="O211" i="8" s="1"/>
  <c r="O227" i="8" s="1"/>
  <c r="O243" i="8" s="1"/>
  <c r="P179" i="8"/>
  <c r="Q179" i="8" s="1"/>
  <c r="R179" i="8" s="1"/>
  <c r="G26" i="7"/>
  <c r="O26" i="7" s="1"/>
  <c r="G23" i="7"/>
  <c r="O23" i="7" s="1"/>
  <c r="G22" i="7"/>
  <c r="J46" i="8"/>
  <c r="T46" i="8"/>
  <c r="E61" i="8"/>
  <c r="J62" i="8"/>
  <c r="T62" i="8"/>
  <c r="O73" i="8"/>
  <c r="Y75" i="8"/>
  <c r="E80" i="8"/>
  <c r="E81" i="8"/>
  <c r="O81" i="8"/>
  <c r="L21" i="8"/>
  <c r="E109" i="8"/>
  <c r="E125" i="8" s="1"/>
  <c r="E141" i="8" s="1"/>
  <c r="E157" i="8" s="1"/>
  <c r="T127" i="8"/>
  <c r="T143" i="8" s="1"/>
  <c r="T159" i="8" s="1"/>
  <c r="E113" i="8"/>
  <c r="E129" i="8" s="1"/>
  <c r="E145" i="8" s="1"/>
  <c r="E161" i="8" s="1"/>
  <c r="Y113" i="8"/>
  <c r="Y129" i="8" s="1"/>
  <c r="Y145" i="8" s="1"/>
  <c r="Y161" i="8" s="1"/>
  <c r="Y115" i="8"/>
  <c r="Y131" i="8" s="1"/>
  <c r="Y147" i="8" s="1"/>
  <c r="Y163" i="8" s="1"/>
  <c r="F101" i="8"/>
  <c r="G101" i="8" s="1"/>
  <c r="AD117" i="8"/>
  <c r="AD133" i="8" s="1"/>
  <c r="AD149" i="8" s="1"/>
  <c r="AD165" i="8" s="1"/>
  <c r="O66" i="8"/>
  <c r="Y66" i="8"/>
  <c r="J117" i="8"/>
  <c r="J133" i="8" s="1"/>
  <c r="J149" i="8" s="1"/>
  <c r="J165" i="8" s="1"/>
  <c r="Z177" i="8"/>
  <c r="AA177" i="8" s="1"/>
  <c r="Y193" i="8"/>
  <c r="Y209" i="8" s="1"/>
  <c r="Y225" i="8" s="1"/>
  <c r="Y241" i="8" s="1"/>
  <c r="U181" i="8"/>
  <c r="U249" i="8"/>
  <c r="Z250" i="8"/>
  <c r="K253" i="8"/>
  <c r="L253" i="8" s="1"/>
  <c r="U253" i="8"/>
  <c r="J273" i="8"/>
  <c r="J289" i="8" s="1"/>
  <c r="J305" i="8" s="1"/>
  <c r="J321" i="8" s="1"/>
  <c r="K257" i="8"/>
  <c r="K193" i="8" s="1"/>
  <c r="K209" i="8" s="1"/>
  <c r="K225" i="8" s="1"/>
  <c r="K241" i="8" s="1"/>
  <c r="K348" i="8"/>
  <c r="K364" i="8" s="1"/>
  <c r="K380" i="8" s="1"/>
  <c r="K396" i="8" s="1"/>
  <c r="L332" i="8"/>
  <c r="L348" i="8" s="1"/>
  <c r="L364" i="8" s="1"/>
  <c r="L380" i="8" s="1"/>
  <c r="L396" i="8" s="1"/>
  <c r="F352" i="8"/>
  <c r="F368" i="8" s="1"/>
  <c r="F384" i="8" s="1"/>
  <c r="F400" i="8" s="1"/>
  <c r="G336" i="8"/>
  <c r="AD274" i="8"/>
  <c r="AD290" i="8" s="1"/>
  <c r="AD306" i="8" s="1"/>
  <c r="AD322" i="8" s="1"/>
  <c r="AE258" i="8"/>
  <c r="Z260" i="8"/>
  <c r="Y276" i="8"/>
  <c r="Y292" i="8" s="1"/>
  <c r="Y308" i="8" s="1"/>
  <c r="Y324" i="8" s="1"/>
  <c r="Z348" i="8"/>
  <c r="Z364" i="8" s="1"/>
  <c r="Z380" i="8" s="1"/>
  <c r="Z396" i="8" s="1"/>
  <c r="AA332" i="8"/>
  <c r="AA348" i="8" s="1"/>
  <c r="AA364" i="8" s="1"/>
  <c r="AA380" i="8" s="1"/>
  <c r="AA396" i="8" s="1"/>
  <c r="T213" i="8"/>
  <c r="T229" i="8" s="1"/>
  <c r="T245" i="8" s="1"/>
  <c r="U358" i="8"/>
  <c r="U374" i="8" s="1"/>
  <c r="U390" i="8" s="1"/>
  <c r="U406" i="8" s="1"/>
  <c r="L418" i="8"/>
  <c r="K354" i="8"/>
  <c r="K370" i="8" s="1"/>
  <c r="K386" i="8" s="1"/>
  <c r="K402" i="8" s="1"/>
  <c r="J186" i="8"/>
  <c r="J202" i="8" s="1"/>
  <c r="J218" i="8" s="1"/>
  <c r="J234" i="8" s="1"/>
  <c r="T186" i="8"/>
  <c r="T202" i="8" s="1"/>
  <c r="T218" i="8" s="1"/>
  <c r="T234" i="8" s="1"/>
  <c r="P172" i="8"/>
  <c r="Y189" i="8"/>
  <c r="Y205" i="8" s="1"/>
  <c r="Y221" i="8" s="1"/>
  <c r="Y237" i="8" s="1"/>
  <c r="T191" i="8"/>
  <c r="T207" i="8" s="1"/>
  <c r="T223" i="8" s="1"/>
  <c r="T239" i="8" s="1"/>
  <c r="Z179" i="8"/>
  <c r="F181" i="8"/>
  <c r="F197" i="8" s="1"/>
  <c r="E265" i="8"/>
  <c r="E281" i="8" s="1"/>
  <c r="E297" i="8" s="1"/>
  <c r="E313" i="8" s="1"/>
  <c r="K249" i="8"/>
  <c r="Y282" i="8"/>
  <c r="Y298" i="8" s="1"/>
  <c r="Y314" i="8" s="1"/>
  <c r="O270" i="8"/>
  <c r="O286" i="8" s="1"/>
  <c r="O302" i="8" s="1"/>
  <c r="O318" i="8" s="1"/>
  <c r="T270" i="8"/>
  <c r="T286" i="8" s="1"/>
  <c r="T302" i="8" s="1"/>
  <c r="T318" i="8" s="1"/>
  <c r="U254" i="8"/>
  <c r="Z254" i="8"/>
  <c r="O273" i="8"/>
  <c r="O289" i="8" s="1"/>
  <c r="O305" i="8" s="1"/>
  <c r="O321" i="8" s="1"/>
  <c r="P257" i="8"/>
  <c r="Z352" i="8"/>
  <c r="Z368" i="8" s="1"/>
  <c r="Z384" i="8" s="1"/>
  <c r="Z400" i="8" s="1"/>
  <c r="AA336" i="8"/>
  <c r="Y352" i="8"/>
  <c r="Y368" i="8" s="1"/>
  <c r="Y384" i="8" s="1"/>
  <c r="Y400" i="8" s="1"/>
  <c r="E274" i="8"/>
  <c r="E290" i="8" s="1"/>
  <c r="E306" i="8" s="1"/>
  <c r="E322" i="8" s="1"/>
  <c r="T274" i="8"/>
  <c r="T290" i="8" s="1"/>
  <c r="T306" i="8" s="1"/>
  <c r="T322" i="8" s="1"/>
  <c r="P332" i="8"/>
  <c r="K352" i="8"/>
  <c r="K368" i="8" s="1"/>
  <c r="K384" i="8" s="1"/>
  <c r="K400" i="8" s="1"/>
  <c r="Z353" i="8"/>
  <c r="Z369" i="8" s="1"/>
  <c r="Z385" i="8" s="1"/>
  <c r="Z401" i="8" s="1"/>
  <c r="T370" i="8"/>
  <c r="T386" i="8" s="1"/>
  <c r="T402" i="8" s="1"/>
  <c r="K340" i="8"/>
  <c r="F342" i="8"/>
  <c r="AG377" i="8"/>
  <c r="AG393" i="8" s="1"/>
  <c r="AG10" i="8"/>
  <c r="P385" i="8"/>
  <c r="P401" i="8" s="1"/>
  <c r="AE307" i="8"/>
  <c r="AE323" i="8" s="1"/>
  <c r="L339" i="8"/>
  <c r="AE355" i="8"/>
  <c r="AE371" i="8" s="1"/>
  <c r="AE387" i="8" s="1"/>
  <c r="AE403" i="8" s="1"/>
  <c r="AF339" i="8"/>
  <c r="P44" i="7"/>
  <c r="Q44" i="7" s="1"/>
  <c r="H44" i="7" s="1"/>
  <c r="I44" i="4" s="1"/>
  <c r="O39" i="7"/>
  <c r="O25" i="7"/>
  <c r="H25" i="4"/>
  <c r="Q9" i="8"/>
  <c r="AA9" i="8"/>
  <c r="G19" i="8"/>
  <c r="H34" i="4"/>
  <c r="O31" i="7"/>
  <c r="H31" i="4"/>
  <c r="P22" i="7"/>
  <c r="Q22" i="7" s="1"/>
  <c r="AF13" i="8"/>
  <c r="Q19" i="8"/>
  <c r="Z67" i="8"/>
  <c r="Z35" i="8"/>
  <c r="Z51" i="8"/>
  <c r="Q20" i="8"/>
  <c r="P36" i="8"/>
  <c r="P68" i="8"/>
  <c r="P84" i="8"/>
  <c r="P52" i="8"/>
  <c r="G45" i="7"/>
  <c r="N45" i="7"/>
  <c r="P28" i="7"/>
  <c r="Q28" i="7" s="1"/>
  <c r="H28" i="7" s="1"/>
  <c r="I28" i="4" s="1"/>
  <c r="P26" i="7"/>
  <c r="Q26" i="7" s="1"/>
  <c r="H26" i="7" s="1"/>
  <c r="I26" i="4" s="1"/>
  <c r="V10" i="8"/>
  <c r="V17" i="8"/>
  <c r="U81" i="8"/>
  <c r="U49" i="8"/>
  <c r="U65" i="8"/>
  <c r="U33" i="8"/>
  <c r="P32" i="7"/>
  <c r="Q32" i="7" s="1"/>
  <c r="G11" i="8"/>
  <c r="AA13" i="8"/>
  <c r="V15" i="8"/>
  <c r="AE69" i="8"/>
  <c r="AF21" i="8"/>
  <c r="AE37" i="8"/>
  <c r="AE85" i="8"/>
  <c r="AE53" i="8"/>
  <c r="O36" i="7"/>
  <c r="O33" i="7"/>
  <c r="N15" i="7"/>
  <c r="N20" i="7"/>
  <c r="N26" i="7"/>
  <c r="N29" i="7"/>
  <c r="N32" i="7"/>
  <c r="N42" i="7"/>
  <c r="U49" i="7"/>
  <c r="O41" i="8"/>
  <c r="Y42" i="8"/>
  <c r="O45" i="8"/>
  <c r="U45" i="8"/>
  <c r="AD45" i="8"/>
  <c r="T47" i="8"/>
  <c r="AD48" i="8"/>
  <c r="P49" i="8"/>
  <c r="E50" i="8"/>
  <c r="O50" i="8"/>
  <c r="Y51" i="8"/>
  <c r="O52" i="8"/>
  <c r="AD53" i="8"/>
  <c r="T54" i="8"/>
  <c r="T57" i="8"/>
  <c r="Y59" i="8"/>
  <c r="O60" i="8"/>
  <c r="Y60" i="8"/>
  <c r="Y65" i="8"/>
  <c r="E67" i="8"/>
  <c r="W11" i="8"/>
  <c r="E76" i="8"/>
  <c r="P12" i="8"/>
  <c r="Z12" i="8"/>
  <c r="K13" i="8"/>
  <c r="U77" i="8"/>
  <c r="AD77" i="8"/>
  <c r="AD80" i="8"/>
  <c r="Q17" i="8"/>
  <c r="K18" i="8"/>
  <c r="O82" i="8"/>
  <c r="Y83" i="8"/>
  <c r="O84" i="8"/>
  <c r="AE84" i="8"/>
  <c r="Y86" i="8"/>
  <c r="O153" i="8"/>
  <c r="T121" i="8"/>
  <c r="T137" i="8" s="1"/>
  <c r="T153" i="8" s="1"/>
  <c r="AD153" i="8"/>
  <c r="F90" i="8"/>
  <c r="F26" i="8" s="1"/>
  <c r="AD106" i="8"/>
  <c r="AD122" i="8" s="1"/>
  <c r="AD138" i="8" s="1"/>
  <c r="AD154" i="8" s="1"/>
  <c r="Y107" i="8"/>
  <c r="Y123" i="8" s="1"/>
  <c r="Y139" i="8" s="1"/>
  <c r="Y155" i="8" s="1"/>
  <c r="Z91" i="8"/>
  <c r="Z43" i="8" s="1"/>
  <c r="N39" i="7"/>
  <c r="N17" i="7"/>
  <c r="AF9" i="8"/>
  <c r="T74" i="8"/>
  <c r="P13" i="8"/>
  <c r="U14" i="8"/>
  <c r="Z15" i="8"/>
  <c r="Y84" i="8"/>
  <c r="AE68" i="8"/>
  <c r="P21" i="8"/>
  <c r="U89" i="8"/>
  <c r="J106" i="8"/>
  <c r="J122" i="8" s="1"/>
  <c r="J138" i="8" s="1"/>
  <c r="J154" i="8" s="1"/>
  <c r="T106" i="8"/>
  <c r="T122" i="8" s="1"/>
  <c r="T138" i="8" s="1"/>
  <c r="T154" i="8" s="1"/>
  <c r="F91" i="8"/>
  <c r="F59" i="8" s="1"/>
  <c r="AF100" i="8"/>
  <c r="Q169" i="8"/>
  <c r="M16" i="7"/>
  <c r="P16" i="7" s="1"/>
  <c r="Q16" i="7" s="1"/>
  <c r="T83" i="8"/>
  <c r="P91" i="8"/>
  <c r="O107" i="8"/>
  <c r="O123" i="8" s="1"/>
  <c r="O139" i="8" s="1"/>
  <c r="O155" i="8" s="1"/>
  <c r="Q97" i="8"/>
  <c r="K96" i="8"/>
  <c r="U96" i="8"/>
  <c r="AE96" i="8"/>
  <c r="J145" i="8"/>
  <c r="J161" i="8" s="1"/>
  <c r="K97" i="8"/>
  <c r="K65" i="8" s="1"/>
  <c r="AD145" i="8"/>
  <c r="AD161" i="8" s="1"/>
  <c r="AE97" i="8"/>
  <c r="AE49" i="8" s="1"/>
  <c r="P99" i="8"/>
  <c r="P35" i="8" s="1"/>
  <c r="U99" i="8"/>
  <c r="U83" i="8" s="1"/>
  <c r="O185" i="8"/>
  <c r="O201" i="8" s="1"/>
  <c r="O217" i="8" s="1"/>
  <c r="O233" i="8" s="1"/>
  <c r="Y201" i="8"/>
  <c r="Y217" i="8" s="1"/>
  <c r="Y233" i="8" s="1"/>
  <c r="P170" i="8"/>
  <c r="F173" i="8"/>
  <c r="E205" i="8"/>
  <c r="E221" i="8" s="1"/>
  <c r="E237" i="8" s="1"/>
  <c r="K173" i="8"/>
  <c r="AF250" i="8"/>
  <c r="F96" i="8"/>
  <c r="P96" i="8"/>
  <c r="Z96" i="8"/>
  <c r="O113" i="8"/>
  <c r="O129" i="8" s="1"/>
  <c r="O145" i="8" s="1"/>
  <c r="O161" i="8" s="1"/>
  <c r="AD115" i="8"/>
  <c r="AD131" i="8" s="1"/>
  <c r="AD147" i="8" s="1"/>
  <c r="AD163" i="8" s="1"/>
  <c r="AD116" i="8"/>
  <c r="AD132" i="8" s="1"/>
  <c r="AD148" i="8" s="1"/>
  <c r="AD164" i="8" s="1"/>
  <c r="U169" i="8"/>
  <c r="AD201" i="8"/>
  <c r="AD217" i="8" s="1"/>
  <c r="AD233" i="8" s="1"/>
  <c r="AE169" i="8"/>
  <c r="T188" i="8"/>
  <c r="T204" i="8" s="1"/>
  <c r="T220" i="8" s="1"/>
  <c r="T236" i="8" s="1"/>
  <c r="O128" i="8"/>
  <c r="O144" i="8" s="1"/>
  <c r="O160" i="8" s="1"/>
  <c r="V101" i="8"/>
  <c r="AF101" i="8"/>
  <c r="T201" i="8"/>
  <c r="T217" i="8" s="1"/>
  <c r="T233" i="8" s="1"/>
  <c r="AE170" i="8"/>
  <c r="AD186" i="8"/>
  <c r="AD202" i="8" s="1"/>
  <c r="AD218" i="8" s="1"/>
  <c r="AD234" i="8" s="1"/>
  <c r="F172" i="8"/>
  <c r="E204" i="8"/>
  <c r="E220" i="8" s="1"/>
  <c r="E236" i="8" s="1"/>
  <c r="O190" i="8"/>
  <c r="O206" i="8" s="1"/>
  <c r="O222" i="8" s="1"/>
  <c r="O238" i="8" s="1"/>
  <c r="P174" i="8"/>
  <c r="F193" i="8"/>
  <c r="F209" i="8" s="1"/>
  <c r="F225" i="8" s="1"/>
  <c r="F241" i="8" s="1"/>
  <c r="T189" i="8"/>
  <c r="T205" i="8" s="1"/>
  <c r="T221" i="8" s="1"/>
  <c r="T237" i="8" s="1"/>
  <c r="E190" i="8"/>
  <c r="E206" i="8" s="1"/>
  <c r="E222" i="8" s="1"/>
  <c r="E238" i="8" s="1"/>
  <c r="Y190" i="8"/>
  <c r="Y206" i="8" s="1"/>
  <c r="Y222" i="8" s="1"/>
  <c r="Y238" i="8" s="1"/>
  <c r="K175" i="8"/>
  <c r="AE175" i="8"/>
  <c r="J193" i="8"/>
  <c r="J209" i="8" s="1"/>
  <c r="J225" i="8" s="1"/>
  <c r="J241" i="8" s="1"/>
  <c r="U193" i="8"/>
  <c r="U209" i="8" s="1"/>
  <c r="U225" i="8" s="1"/>
  <c r="U241" i="8" s="1"/>
  <c r="AD193" i="8"/>
  <c r="AD209" i="8" s="1"/>
  <c r="AD225" i="8" s="1"/>
  <c r="AD241" i="8" s="1"/>
  <c r="E194" i="8"/>
  <c r="E210" i="8" s="1"/>
  <c r="E226" i="8" s="1"/>
  <c r="E242" i="8" s="1"/>
  <c r="P178" i="8"/>
  <c r="Y194" i="8"/>
  <c r="Y210" i="8" s="1"/>
  <c r="Y226" i="8" s="1"/>
  <c r="Y242" i="8" s="1"/>
  <c r="K179" i="8"/>
  <c r="AE179" i="8"/>
  <c r="AE180" i="8"/>
  <c r="K181" i="8"/>
  <c r="AD197" i="8"/>
  <c r="AD213" i="8" s="1"/>
  <c r="AD229" i="8" s="1"/>
  <c r="AD245" i="8" s="1"/>
  <c r="F250" i="8"/>
  <c r="J314" i="8"/>
  <c r="P250" i="8"/>
  <c r="AD266" i="8"/>
  <c r="AD282" i="8" s="1"/>
  <c r="AD298" i="8" s="1"/>
  <c r="AD314" i="8" s="1"/>
  <c r="F253" i="8"/>
  <c r="O269" i="8"/>
  <c r="O285" i="8" s="1"/>
  <c r="O301" i="8" s="1"/>
  <c r="O317" i="8" s="1"/>
  <c r="P249" i="8"/>
  <c r="L250" i="8"/>
  <c r="T193" i="8"/>
  <c r="T209" i="8" s="1"/>
  <c r="T225" i="8" s="1"/>
  <c r="T241" i="8" s="1"/>
  <c r="O194" i="8"/>
  <c r="O210" i="8" s="1"/>
  <c r="O226" i="8" s="1"/>
  <c r="O242" i="8" s="1"/>
  <c r="J197" i="8"/>
  <c r="J213" i="8" s="1"/>
  <c r="J229" i="8" s="1"/>
  <c r="J245" i="8" s="1"/>
  <c r="U266" i="8"/>
  <c r="U282" i="8" s="1"/>
  <c r="U298" i="8" s="1"/>
  <c r="U314" i="8" s="1"/>
  <c r="T285" i="8"/>
  <c r="T301" i="8" s="1"/>
  <c r="T317" i="8" s="1"/>
  <c r="AD285" i="8"/>
  <c r="AD301" i="8" s="1"/>
  <c r="AD317" i="8" s="1"/>
  <c r="E271" i="8"/>
  <c r="E287" i="8" s="1"/>
  <c r="E303" i="8" s="1"/>
  <c r="E319" i="8" s="1"/>
  <c r="AD271" i="8"/>
  <c r="AD287" i="8" s="1"/>
  <c r="AD303" i="8" s="1"/>
  <c r="AD319" i="8" s="1"/>
  <c r="AE255" i="8"/>
  <c r="O265" i="8"/>
  <c r="O281" i="8" s="1"/>
  <c r="O297" i="8" s="1"/>
  <c r="O313" i="8" s="1"/>
  <c r="K266" i="8"/>
  <c r="K282" i="8" s="1"/>
  <c r="K298" i="8" s="1"/>
  <c r="K314" i="8" s="1"/>
  <c r="G254" i="8"/>
  <c r="J271" i="8"/>
  <c r="J287" i="8" s="1"/>
  <c r="J303" i="8" s="1"/>
  <c r="J319" i="8" s="1"/>
  <c r="K255" i="8"/>
  <c r="R255" i="8"/>
  <c r="Y271" i="8"/>
  <c r="Y287" i="8" s="1"/>
  <c r="Y303" i="8" s="1"/>
  <c r="Y319" i="8" s="1"/>
  <c r="T273" i="8"/>
  <c r="T289" i="8" s="1"/>
  <c r="T305" i="8" s="1"/>
  <c r="T321" i="8" s="1"/>
  <c r="J274" i="8"/>
  <c r="J290" i="8" s="1"/>
  <c r="J306" i="8" s="1"/>
  <c r="J322" i="8" s="1"/>
  <c r="Y274" i="8"/>
  <c r="Y290" i="8" s="1"/>
  <c r="Y306" i="8" s="1"/>
  <c r="Y322" i="8" s="1"/>
  <c r="E275" i="8"/>
  <c r="E291" i="8" s="1"/>
  <c r="E307" i="8" s="1"/>
  <c r="E323" i="8" s="1"/>
  <c r="AD275" i="8"/>
  <c r="AD291" i="8" s="1"/>
  <c r="AD307" i="8" s="1"/>
  <c r="AD323" i="8" s="1"/>
  <c r="AE260" i="8"/>
  <c r="L331" i="8"/>
  <c r="K347" i="8"/>
  <c r="K363" i="8" s="1"/>
  <c r="K379" i="8" s="1"/>
  <c r="K395" i="8" s="1"/>
  <c r="P352" i="8"/>
  <c r="P368" i="8" s="1"/>
  <c r="P384" i="8" s="1"/>
  <c r="P400" i="8" s="1"/>
  <c r="Q336" i="8"/>
  <c r="U357" i="8"/>
  <c r="U373" i="8" s="1"/>
  <c r="U389" i="8" s="1"/>
  <c r="U405" i="8" s="1"/>
  <c r="K258" i="8"/>
  <c r="Z258" i="8"/>
  <c r="K259" i="8"/>
  <c r="Z259" i="8"/>
  <c r="F348" i="8"/>
  <c r="F364" i="8" s="1"/>
  <c r="F380" i="8" s="1"/>
  <c r="F396" i="8" s="1"/>
  <c r="G332" i="8"/>
  <c r="U348" i="8"/>
  <c r="U364" i="8" s="1"/>
  <c r="U380" i="8" s="1"/>
  <c r="U396" i="8" s="1"/>
  <c r="V332" i="8"/>
  <c r="F350" i="8"/>
  <c r="F366" i="8" s="1"/>
  <c r="F382" i="8" s="1"/>
  <c r="F398" i="8" s="1"/>
  <c r="AF335" i="8"/>
  <c r="AE351" i="8"/>
  <c r="AE367" i="8" s="1"/>
  <c r="AE383" i="8" s="1"/>
  <c r="AE399" i="8" s="1"/>
  <c r="U346" i="8"/>
  <c r="U362" i="8" s="1"/>
  <c r="U378" i="8" s="1"/>
  <c r="U394" i="8" s="1"/>
  <c r="AE330" i="8"/>
  <c r="F356" i="8"/>
  <c r="F372" i="8" s="1"/>
  <c r="F388" i="8" s="1"/>
  <c r="F404" i="8" s="1"/>
  <c r="P259" i="8"/>
  <c r="Y291" i="8"/>
  <c r="Y307" i="8" s="1"/>
  <c r="Y323" i="8" s="1"/>
  <c r="AF338" i="8"/>
  <c r="AE354" i="8"/>
  <c r="AE370" i="8" s="1"/>
  <c r="AE386" i="8" s="1"/>
  <c r="AE402" i="8" s="1"/>
  <c r="AE331" i="8"/>
  <c r="AD348" i="8"/>
  <c r="AD364" i="8" s="1"/>
  <c r="AD380" i="8" s="1"/>
  <c r="AD396" i="8" s="1"/>
  <c r="AE332" i="8"/>
  <c r="E366" i="8"/>
  <c r="E382" i="8" s="1"/>
  <c r="E398" i="8" s="1"/>
  <c r="K334" i="8"/>
  <c r="O366" i="8"/>
  <c r="O382" i="8" s="1"/>
  <c r="O398" i="8" s="1"/>
  <c r="U334" i="8"/>
  <c r="Z334" i="8"/>
  <c r="AE334" i="8"/>
  <c r="V335" i="8"/>
  <c r="AA335" i="8"/>
  <c r="AD351" i="8"/>
  <c r="AD367" i="8" s="1"/>
  <c r="AD383" i="8" s="1"/>
  <c r="AD399" i="8" s="1"/>
  <c r="J352" i="8"/>
  <c r="J368" i="8" s="1"/>
  <c r="J384" i="8" s="1"/>
  <c r="J400" i="8" s="1"/>
  <c r="AD352" i="8"/>
  <c r="AD368" i="8" s="1"/>
  <c r="AD384" i="8" s="1"/>
  <c r="AD400" i="8" s="1"/>
  <c r="E370" i="8"/>
  <c r="E386" i="8" s="1"/>
  <c r="E402" i="8" s="1"/>
  <c r="Y370" i="8"/>
  <c r="Y386" i="8" s="1"/>
  <c r="Y402" i="8" s="1"/>
  <c r="E356" i="8"/>
  <c r="E372" i="8" s="1"/>
  <c r="E388" i="8" s="1"/>
  <c r="E404" i="8" s="1"/>
  <c r="T357" i="8"/>
  <c r="T373" i="8" s="1"/>
  <c r="T389" i="8" s="1"/>
  <c r="T405" i="8" s="1"/>
  <c r="AE341" i="8"/>
  <c r="AD357" i="8"/>
  <c r="AD373" i="8" s="1"/>
  <c r="AD389" i="8" s="1"/>
  <c r="AD405" i="8" s="1"/>
  <c r="O374" i="8"/>
  <c r="O390" i="8" s="1"/>
  <c r="O406" i="8" s="1"/>
  <c r="AD353" i="8"/>
  <c r="AD369" i="8" s="1"/>
  <c r="AD385" i="8" s="1"/>
  <c r="AD401" i="8" s="1"/>
  <c r="AD363" i="8"/>
  <c r="AD379" i="8" s="1"/>
  <c r="AD395" i="8" s="1"/>
  <c r="E348" i="8"/>
  <c r="E364" i="8" s="1"/>
  <c r="E380" i="8" s="1"/>
  <c r="E396" i="8" s="1"/>
  <c r="T348" i="8"/>
  <c r="T364" i="8" s="1"/>
  <c r="T380" i="8" s="1"/>
  <c r="T396" i="8" s="1"/>
  <c r="P334" i="8"/>
  <c r="Y366" i="8"/>
  <c r="Y382" i="8" s="1"/>
  <c r="Y398" i="8" s="1"/>
  <c r="T351" i="8"/>
  <c r="T367" i="8" s="1"/>
  <c r="T383" i="8" s="1"/>
  <c r="T399" i="8" s="1"/>
  <c r="O368" i="8"/>
  <c r="O384" i="8" s="1"/>
  <c r="O400" i="8" s="1"/>
  <c r="O370" i="8"/>
  <c r="O386" i="8" s="1"/>
  <c r="O402" i="8" s="1"/>
  <c r="P338" i="8"/>
  <c r="U338" i="8"/>
  <c r="AD354" i="8"/>
  <c r="AD370" i="8" s="1"/>
  <c r="AD386" i="8" s="1"/>
  <c r="AD402" i="8" s="1"/>
  <c r="F338" i="8"/>
  <c r="Z340" i="8"/>
  <c r="Y372" i="8"/>
  <c r="Y388" i="8" s="1"/>
  <c r="Y404" i="8" s="1"/>
  <c r="Z342" i="8"/>
  <c r="Y358" i="8"/>
  <c r="Y374" i="8" s="1"/>
  <c r="Y390" i="8" s="1"/>
  <c r="Y406" i="8" s="1"/>
  <c r="AE358" i="8"/>
  <c r="AE374" i="8" s="1"/>
  <c r="AE390" i="8" s="1"/>
  <c r="AE406" i="8" s="1"/>
  <c r="AF342" i="8"/>
  <c r="K342" i="8"/>
  <c r="V342" i="8"/>
  <c r="AD358" i="8"/>
  <c r="AD374" i="8" s="1"/>
  <c r="AD390" i="8" s="1"/>
  <c r="AD406" i="8" s="1"/>
  <c r="H35" i="4" l="1"/>
  <c r="U118" i="8"/>
  <c r="U134" i="8" s="1"/>
  <c r="U150" i="8" s="1"/>
  <c r="U166" i="8" s="1"/>
  <c r="M346" i="8"/>
  <c r="M362" i="8" s="1"/>
  <c r="M378" i="8" s="1"/>
  <c r="M394" i="8" s="1"/>
  <c r="Z370" i="8"/>
  <c r="Z386" i="8" s="1"/>
  <c r="Z402" i="8" s="1"/>
  <c r="P351" i="8"/>
  <c r="P367" i="8" s="1"/>
  <c r="P383" i="8" s="1"/>
  <c r="P399" i="8" s="1"/>
  <c r="L346" i="8"/>
  <c r="L362" i="8" s="1"/>
  <c r="L378" i="8" s="1"/>
  <c r="L394" i="8" s="1"/>
  <c r="U86" i="8"/>
  <c r="H42" i="4"/>
  <c r="M383" i="8"/>
  <c r="M399" i="8" s="1"/>
  <c r="Q335" i="8"/>
  <c r="Q271" i="8" s="1"/>
  <c r="Q287" i="8" s="1"/>
  <c r="Q303" i="8" s="1"/>
  <c r="Q319" i="8" s="1"/>
  <c r="R180" i="8"/>
  <c r="H44" i="4"/>
  <c r="H28" i="4"/>
  <c r="P47" i="2"/>
  <c r="M48" i="2" s="1"/>
  <c r="O20" i="7"/>
  <c r="R20" i="7" s="1"/>
  <c r="I20" i="7" s="1"/>
  <c r="J20" i="4" s="1"/>
  <c r="O18" i="7"/>
  <c r="R18" i="7" s="1"/>
  <c r="I18" i="7" s="1"/>
  <c r="J18" i="4" s="1"/>
  <c r="O17" i="7"/>
  <c r="AE197" i="8"/>
  <c r="AE213" i="8" s="1"/>
  <c r="AE229" i="8" s="1"/>
  <c r="AE245" i="8" s="1"/>
  <c r="U272" i="8"/>
  <c r="U288" i="8" s="1"/>
  <c r="U304" i="8" s="1"/>
  <c r="U320" i="8" s="1"/>
  <c r="G193" i="8"/>
  <c r="G209" i="8" s="1"/>
  <c r="G225" i="8" s="1"/>
  <c r="G241" i="8" s="1"/>
  <c r="L251" i="8"/>
  <c r="M251" i="8" s="1"/>
  <c r="K187" i="8"/>
  <c r="K203" i="8" s="1"/>
  <c r="K219" i="8" s="1"/>
  <c r="K235" i="8" s="1"/>
  <c r="Z111" i="8"/>
  <c r="Z127" i="8" s="1"/>
  <c r="Z143" i="8" s="1"/>
  <c r="Z159" i="8" s="1"/>
  <c r="K38" i="8"/>
  <c r="Q192" i="8"/>
  <c r="P192" i="8"/>
  <c r="P208" i="8" s="1"/>
  <c r="P224" i="8" s="1"/>
  <c r="P240" i="8" s="1"/>
  <c r="P357" i="8"/>
  <c r="P373" i="8" s="1"/>
  <c r="P389" i="8" s="1"/>
  <c r="P405" i="8" s="1"/>
  <c r="Q341" i="8"/>
  <c r="AB333" i="8"/>
  <c r="AB349" i="8" s="1"/>
  <c r="AB365" i="8" s="1"/>
  <c r="AB381" i="8" s="1"/>
  <c r="AB397" i="8" s="1"/>
  <c r="AA349" i="8"/>
  <c r="AA365" i="8" s="1"/>
  <c r="AA381" i="8" s="1"/>
  <c r="AA397" i="8" s="1"/>
  <c r="L198" i="8"/>
  <c r="L214" i="8" s="1"/>
  <c r="L230" i="8" s="1"/>
  <c r="L246" i="8" s="1"/>
  <c r="F34" i="8"/>
  <c r="U278" i="8"/>
  <c r="U294" i="8" s="1"/>
  <c r="U310" i="8" s="1"/>
  <c r="U326" i="8" s="1"/>
  <c r="P347" i="8"/>
  <c r="P363" i="8" s="1"/>
  <c r="P379" i="8" s="1"/>
  <c r="P395" i="8" s="1"/>
  <c r="Q331" i="8"/>
  <c r="M187" i="8"/>
  <c r="M203" i="8" s="1"/>
  <c r="M219" i="8" s="1"/>
  <c r="M235" i="8" s="1"/>
  <c r="G267" i="8"/>
  <c r="G283" i="8" s="1"/>
  <c r="G299" i="8" s="1"/>
  <c r="G315" i="8" s="1"/>
  <c r="AG197" i="8"/>
  <c r="AG213" i="8" s="1"/>
  <c r="AG229" i="8" s="1"/>
  <c r="AG245" i="8" s="1"/>
  <c r="AE188" i="8"/>
  <c r="AE204" i="8" s="1"/>
  <c r="AE220" i="8" s="1"/>
  <c r="AE236" i="8" s="1"/>
  <c r="F66" i="8"/>
  <c r="G98" i="8"/>
  <c r="G114" i="8" s="1"/>
  <c r="G130" i="8" s="1"/>
  <c r="G146" i="8" s="1"/>
  <c r="G162" i="8" s="1"/>
  <c r="Q196" i="8"/>
  <c r="Q212" i="8" s="1"/>
  <c r="Q228" i="8" s="1"/>
  <c r="Q244" i="8" s="1"/>
  <c r="H192" i="8"/>
  <c r="H208" i="8" s="1"/>
  <c r="H224" i="8" s="1"/>
  <c r="H240" i="8" s="1"/>
  <c r="AB265" i="8"/>
  <c r="AB281" i="8" s="1"/>
  <c r="AB297" i="8" s="1"/>
  <c r="AB313" i="8" s="1"/>
  <c r="G192" i="8"/>
  <c r="G208" i="8" s="1"/>
  <c r="G224" i="8" s="1"/>
  <c r="G240" i="8" s="1"/>
  <c r="U82" i="8"/>
  <c r="W333" i="8"/>
  <c r="W349" i="8" s="1"/>
  <c r="W365" i="8" s="1"/>
  <c r="W381" i="8" s="1"/>
  <c r="W397" i="8" s="1"/>
  <c r="V349" i="8"/>
  <c r="V365" i="8" s="1"/>
  <c r="V381" i="8" s="1"/>
  <c r="V397" i="8" s="1"/>
  <c r="AB339" i="8"/>
  <c r="AB355" i="8" s="1"/>
  <c r="AB371" i="8" s="1"/>
  <c r="AB387" i="8" s="1"/>
  <c r="AB403" i="8" s="1"/>
  <c r="AA355" i="8"/>
  <c r="AA371" i="8" s="1"/>
  <c r="AA387" i="8" s="1"/>
  <c r="AA403" i="8" s="1"/>
  <c r="AA114" i="8"/>
  <c r="AA130" i="8" s="1"/>
  <c r="AA146" i="8" s="1"/>
  <c r="AA162" i="8" s="1"/>
  <c r="AA331" i="8"/>
  <c r="Z347" i="8"/>
  <c r="Z363" i="8" s="1"/>
  <c r="Z379" i="8" s="1"/>
  <c r="Z395" i="8" s="1"/>
  <c r="AF333" i="8"/>
  <c r="AE349" i="8"/>
  <c r="AE365" i="8" s="1"/>
  <c r="AE381" i="8" s="1"/>
  <c r="AE397" i="8" s="1"/>
  <c r="AE192" i="8"/>
  <c r="AE208" i="8" s="1"/>
  <c r="AE224" i="8" s="1"/>
  <c r="AE240" i="8" s="1"/>
  <c r="V82" i="8"/>
  <c r="K44" i="8"/>
  <c r="H273" i="8"/>
  <c r="H289" i="8" s="1"/>
  <c r="H305" i="8" s="1"/>
  <c r="H321" i="8" s="1"/>
  <c r="F192" i="8"/>
  <c r="F208" i="8" s="1"/>
  <c r="F224" i="8" s="1"/>
  <c r="F240" i="8" s="1"/>
  <c r="U187" i="8"/>
  <c r="U203" i="8" s="1"/>
  <c r="U219" i="8" s="1"/>
  <c r="U235" i="8" s="1"/>
  <c r="P272" i="8"/>
  <c r="P288" i="8" s="1"/>
  <c r="P304" i="8" s="1"/>
  <c r="P320" i="8" s="1"/>
  <c r="U186" i="8"/>
  <c r="U202" i="8" s="1"/>
  <c r="U218" i="8" s="1"/>
  <c r="U234" i="8" s="1"/>
  <c r="Z269" i="8"/>
  <c r="Z285" i="8" s="1"/>
  <c r="Z301" i="8" s="1"/>
  <c r="Z317" i="8" s="1"/>
  <c r="G260" i="8"/>
  <c r="G196" i="8" s="1"/>
  <c r="G212" i="8" s="1"/>
  <c r="F276" i="8"/>
  <c r="F292" i="8" s="1"/>
  <c r="F308" i="8" s="1"/>
  <c r="F324" i="8" s="1"/>
  <c r="Z188" i="8"/>
  <c r="Z204" i="8" s="1"/>
  <c r="Z220" i="8" s="1"/>
  <c r="Z236" i="8" s="1"/>
  <c r="Z270" i="8"/>
  <c r="AA269" i="8"/>
  <c r="AA285" i="8" s="1"/>
  <c r="AA301" i="8" s="1"/>
  <c r="AA317" i="8" s="1"/>
  <c r="AA251" i="8"/>
  <c r="AA267" i="8" s="1"/>
  <c r="AA283" i="8" s="1"/>
  <c r="AA299" i="8" s="1"/>
  <c r="AA315" i="8" s="1"/>
  <c r="G273" i="8"/>
  <c r="G289" i="8" s="1"/>
  <c r="G305" i="8" s="1"/>
  <c r="G321" i="8" s="1"/>
  <c r="K108" i="8"/>
  <c r="K124" i="8" s="1"/>
  <c r="K140" i="8" s="1"/>
  <c r="K156" i="8" s="1"/>
  <c r="L187" i="8"/>
  <c r="L203" i="8" s="1"/>
  <c r="L219" i="8" s="1"/>
  <c r="L235" i="8" s="1"/>
  <c r="AB261" i="8"/>
  <c r="AB277" i="8" s="1"/>
  <c r="AB293" i="8" s="1"/>
  <c r="AB309" i="8" s="1"/>
  <c r="AB325" i="8" s="1"/>
  <c r="AA277" i="8"/>
  <c r="AA293" i="8" s="1"/>
  <c r="AA309" i="8" s="1"/>
  <c r="AA325" i="8" s="1"/>
  <c r="P113" i="8"/>
  <c r="P129" i="8" s="1"/>
  <c r="P145" i="8" s="1"/>
  <c r="P161" i="8" s="1"/>
  <c r="Z34" i="8"/>
  <c r="Q251" i="8"/>
  <c r="P267" i="8"/>
  <c r="P283" i="8" s="1"/>
  <c r="P299" i="8" s="1"/>
  <c r="P315" i="8" s="1"/>
  <c r="R317" i="8"/>
  <c r="Z268" i="8"/>
  <c r="Z284" i="8" s="1"/>
  <c r="Z300" i="8" s="1"/>
  <c r="Z316" i="8" s="1"/>
  <c r="K28" i="8"/>
  <c r="P196" i="8"/>
  <c r="P212" i="8" s="1"/>
  <c r="P228" i="8" s="1"/>
  <c r="P244" i="8" s="1"/>
  <c r="AE198" i="8"/>
  <c r="AE214" i="8" s="1"/>
  <c r="AE230" i="8" s="1"/>
  <c r="AE246" i="8" s="1"/>
  <c r="AF171" i="8"/>
  <c r="AE187" i="8"/>
  <c r="AE203" i="8" s="1"/>
  <c r="AE219" i="8" s="1"/>
  <c r="AE235" i="8" s="1"/>
  <c r="AF256" i="8"/>
  <c r="AF192" i="8" s="1"/>
  <c r="AF208" i="8" s="1"/>
  <c r="AF224" i="8" s="1"/>
  <c r="AF240" i="8" s="1"/>
  <c r="AE272" i="8"/>
  <c r="AE288" i="8" s="1"/>
  <c r="AE304" i="8" s="1"/>
  <c r="AE320" i="8" s="1"/>
  <c r="Q208" i="8"/>
  <c r="Q224" i="8" s="1"/>
  <c r="Q240" i="8" s="1"/>
  <c r="P41" i="8"/>
  <c r="Z117" i="8"/>
  <c r="Z133" i="8" s="1"/>
  <c r="Z149" i="8" s="1"/>
  <c r="Z165" i="8" s="1"/>
  <c r="Z189" i="8"/>
  <c r="Z205" i="8" s="1"/>
  <c r="Z221" i="8" s="1"/>
  <c r="Z237" i="8" s="1"/>
  <c r="R94" i="8"/>
  <c r="R30" i="8" s="1"/>
  <c r="K54" i="8"/>
  <c r="K86" i="8"/>
  <c r="AA188" i="8"/>
  <c r="AA204" i="8" s="1"/>
  <c r="AA220" i="8" s="1"/>
  <c r="AA236" i="8" s="1"/>
  <c r="AG182" i="8"/>
  <c r="AG198" i="8" s="1"/>
  <c r="AG214" i="8" s="1"/>
  <c r="AG230" i="8" s="1"/>
  <c r="AG246" i="8" s="1"/>
  <c r="AB188" i="8"/>
  <c r="AB204" i="8" s="1"/>
  <c r="AB220" i="8" s="1"/>
  <c r="AB236" i="8" s="1"/>
  <c r="Z272" i="8"/>
  <c r="Z288" i="8" s="1"/>
  <c r="Z304" i="8" s="1"/>
  <c r="Z320" i="8" s="1"/>
  <c r="AA256" i="8"/>
  <c r="AB256" i="8" s="1"/>
  <c r="F270" i="8"/>
  <c r="F286" i="8" s="1"/>
  <c r="F302" i="8" s="1"/>
  <c r="F318" i="8" s="1"/>
  <c r="AG265" i="8"/>
  <c r="AG281" i="8" s="1"/>
  <c r="AG297" i="8" s="1"/>
  <c r="AG313" i="8" s="1"/>
  <c r="Z116" i="8"/>
  <c r="Z132" i="8" s="1"/>
  <c r="Z148" i="8" s="1"/>
  <c r="Z164" i="8" s="1"/>
  <c r="Q269" i="8"/>
  <c r="Q285" i="8" s="1"/>
  <c r="Q301" i="8" s="1"/>
  <c r="Q317" i="8" s="1"/>
  <c r="U192" i="8"/>
  <c r="U208" i="8" s="1"/>
  <c r="U224" i="8" s="1"/>
  <c r="U240" i="8" s="1"/>
  <c r="Q62" i="8"/>
  <c r="V66" i="8"/>
  <c r="R176" i="8"/>
  <c r="R192" i="8" s="1"/>
  <c r="R208" i="8" s="1"/>
  <c r="R224" i="8" s="1"/>
  <c r="R240" i="8" s="1"/>
  <c r="V261" i="8"/>
  <c r="U277" i="8"/>
  <c r="U293" i="8" s="1"/>
  <c r="U309" i="8" s="1"/>
  <c r="U325" i="8" s="1"/>
  <c r="P25" i="8"/>
  <c r="F62" i="8"/>
  <c r="P57" i="8"/>
  <c r="F78" i="8"/>
  <c r="K76" i="8"/>
  <c r="AB176" i="8"/>
  <c r="AB192" i="8" s="1"/>
  <c r="AB208" i="8" s="1"/>
  <c r="AB224" i="8" s="1"/>
  <c r="AB240" i="8" s="1"/>
  <c r="AE38" i="8"/>
  <c r="U50" i="8"/>
  <c r="V50" i="8"/>
  <c r="AE86" i="8"/>
  <c r="U66" i="8"/>
  <c r="W98" i="8"/>
  <c r="W82" i="8" s="1"/>
  <c r="AF98" i="8"/>
  <c r="AG98" i="8" s="1"/>
  <c r="AG114" i="8" s="1"/>
  <c r="AG130" i="8" s="1"/>
  <c r="AG146" i="8" s="1"/>
  <c r="AG162" i="8" s="1"/>
  <c r="Q101" i="8"/>
  <c r="Q117" i="8" s="1"/>
  <c r="Q133" i="8" s="1"/>
  <c r="Q149" i="8" s="1"/>
  <c r="Q165" i="8" s="1"/>
  <c r="AE54" i="8"/>
  <c r="L176" i="8"/>
  <c r="L192" i="8" s="1"/>
  <c r="L208" i="8" s="1"/>
  <c r="L224" i="8" s="1"/>
  <c r="L240" i="8" s="1"/>
  <c r="AA198" i="8"/>
  <c r="AA214" i="8" s="1"/>
  <c r="AA230" i="8" s="1"/>
  <c r="AA246" i="8" s="1"/>
  <c r="W77" i="8"/>
  <c r="U34" i="8"/>
  <c r="R175" i="8"/>
  <c r="Q191" i="8"/>
  <c r="Q207" i="8" s="1"/>
  <c r="Q223" i="8" s="1"/>
  <c r="Q239" i="8" s="1"/>
  <c r="AE29" i="8"/>
  <c r="AF93" i="8"/>
  <c r="AF109" i="8" s="1"/>
  <c r="AF125" i="8" s="1"/>
  <c r="AF141" i="8" s="1"/>
  <c r="AF157" i="8" s="1"/>
  <c r="K60" i="8"/>
  <c r="F46" i="8"/>
  <c r="P46" i="8"/>
  <c r="P62" i="8"/>
  <c r="R111" i="8"/>
  <c r="R127" i="8" s="1"/>
  <c r="R143" i="8" s="1"/>
  <c r="R159" i="8" s="1"/>
  <c r="Q182" i="8"/>
  <c r="P198" i="8"/>
  <c r="P214" i="8" s="1"/>
  <c r="P230" i="8" s="1"/>
  <c r="P246" i="8" s="1"/>
  <c r="Q78" i="8"/>
  <c r="P78" i="8"/>
  <c r="Q30" i="8"/>
  <c r="P30" i="8"/>
  <c r="Q111" i="8"/>
  <c r="Q127" i="8" s="1"/>
  <c r="Q143" i="8" s="1"/>
  <c r="Q159" i="8" s="1"/>
  <c r="Z61" i="8"/>
  <c r="AE77" i="8"/>
  <c r="H180" i="8"/>
  <c r="L12" i="8"/>
  <c r="L44" i="8" s="1"/>
  <c r="V187" i="8"/>
  <c r="V203" i="8" s="1"/>
  <c r="V219" i="8" s="1"/>
  <c r="V235" i="8" s="1"/>
  <c r="W171" i="8"/>
  <c r="W187" i="8" s="1"/>
  <c r="W203" i="8" s="1"/>
  <c r="W219" i="8" s="1"/>
  <c r="W235" i="8" s="1"/>
  <c r="P42" i="8"/>
  <c r="Z42" i="8"/>
  <c r="AB181" i="8"/>
  <c r="AB197" i="8" s="1"/>
  <c r="AB213" i="8" s="1"/>
  <c r="AB229" i="8" s="1"/>
  <c r="AB245" i="8" s="1"/>
  <c r="AA197" i="8"/>
  <c r="AA213" i="8" s="1"/>
  <c r="AA229" i="8" s="1"/>
  <c r="AA245" i="8" s="1"/>
  <c r="Z77" i="8"/>
  <c r="Z114" i="8"/>
  <c r="Z130" i="8" s="1"/>
  <c r="Z146" i="8" s="1"/>
  <c r="Z162" i="8" s="1"/>
  <c r="Z197" i="8"/>
  <c r="Z213" i="8" s="1"/>
  <c r="Z229" i="8" s="1"/>
  <c r="Z245" i="8" s="1"/>
  <c r="U79" i="8"/>
  <c r="AF46" i="8"/>
  <c r="G171" i="8"/>
  <c r="F187" i="8"/>
  <c r="F203" i="8" s="1"/>
  <c r="F219" i="8" s="1"/>
  <c r="F235" i="8" s="1"/>
  <c r="H193" i="8"/>
  <c r="H209" i="8" s="1"/>
  <c r="H225" i="8" s="1"/>
  <c r="H241" i="8" s="1"/>
  <c r="Z193" i="8"/>
  <c r="Z209" i="8" s="1"/>
  <c r="Z225" i="8" s="1"/>
  <c r="Z241" i="8" s="1"/>
  <c r="U26" i="8"/>
  <c r="F33" i="8"/>
  <c r="AA95" i="8"/>
  <c r="AB95" i="8" s="1"/>
  <c r="Z187" i="8"/>
  <c r="Z203" i="8" s="1"/>
  <c r="Z219" i="8" s="1"/>
  <c r="Z235" i="8" s="1"/>
  <c r="AE83" i="8"/>
  <c r="L102" i="8"/>
  <c r="K118" i="8"/>
  <c r="K134" i="8" s="1"/>
  <c r="K150" i="8" s="1"/>
  <c r="K166" i="8" s="1"/>
  <c r="G60" i="8"/>
  <c r="AA175" i="8"/>
  <c r="Z191" i="8"/>
  <c r="Z207" i="8" s="1"/>
  <c r="Z223" i="8" s="1"/>
  <c r="Z239" i="8" s="1"/>
  <c r="AF102" i="8"/>
  <c r="AE118" i="8"/>
  <c r="AE134" i="8" s="1"/>
  <c r="AE150" i="8" s="1"/>
  <c r="AE166" i="8" s="1"/>
  <c r="K196" i="8"/>
  <c r="K212" i="8" s="1"/>
  <c r="K228" i="8" s="1"/>
  <c r="K244" i="8" s="1"/>
  <c r="K116" i="8"/>
  <c r="K132" i="8" s="1"/>
  <c r="K148" i="8" s="1"/>
  <c r="K164" i="8" s="1"/>
  <c r="Q171" i="8"/>
  <c r="P187" i="8"/>
  <c r="P203" i="8" s="1"/>
  <c r="P219" i="8" s="1"/>
  <c r="P235" i="8" s="1"/>
  <c r="K111" i="8"/>
  <c r="U31" i="8"/>
  <c r="U74" i="8"/>
  <c r="F67" i="8"/>
  <c r="Z57" i="8"/>
  <c r="AF78" i="8"/>
  <c r="AE51" i="8"/>
  <c r="Z70" i="8"/>
  <c r="AE46" i="8"/>
  <c r="U111" i="8"/>
  <c r="U127" i="8" s="1"/>
  <c r="U143" i="8" s="1"/>
  <c r="U159" i="8" s="1"/>
  <c r="U63" i="8"/>
  <c r="U58" i="8"/>
  <c r="Z41" i="8"/>
  <c r="V75" i="8"/>
  <c r="AF30" i="8"/>
  <c r="U47" i="8"/>
  <c r="F51" i="8"/>
  <c r="AF62" i="8"/>
  <c r="AA52" i="8"/>
  <c r="Z38" i="8"/>
  <c r="AE30" i="8"/>
  <c r="AE62" i="8"/>
  <c r="AE61" i="8"/>
  <c r="Z78" i="8"/>
  <c r="Z54" i="8"/>
  <c r="G50" i="8"/>
  <c r="P86" i="8"/>
  <c r="Z46" i="8"/>
  <c r="Z62" i="8"/>
  <c r="Z86" i="8"/>
  <c r="AA102" i="8"/>
  <c r="Q102" i="8"/>
  <c r="P118" i="8"/>
  <c r="P134" i="8" s="1"/>
  <c r="P150" i="8" s="1"/>
  <c r="P166" i="8" s="1"/>
  <c r="P133" i="8"/>
  <c r="P149" i="8" s="1"/>
  <c r="P165" i="8" s="1"/>
  <c r="P54" i="8"/>
  <c r="P70" i="8"/>
  <c r="K42" i="8"/>
  <c r="AE78" i="8"/>
  <c r="R34" i="7"/>
  <c r="I34" i="7" s="1"/>
  <c r="J34" i="4" s="1"/>
  <c r="K84" i="8"/>
  <c r="P34" i="8"/>
  <c r="P50" i="8"/>
  <c r="L98" i="8"/>
  <c r="K114" i="8"/>
  <c r="K130" i="8" s="1"/>
  <c r="K146" i="8" s="1"/>
  <c r="K162" i="8" s="1"/>
  <c r="Z53" i="8"/>
  <c r="AA51" i="8"/>
  <c r="AF19" i="8"/>
  <c r="AF67" i="8" s="1"/>
  <c r="P82" i="8"/>
  <c r="AA101" i="8"/>
  <c r="AA117" i="8" s="1"/>
  <c r="AA133" i="8" s="1"/>
  <c r="AA149" i="8" s="1"/>
  <c r="AA165" i="8" s="1"/>
  <c r="U110" i="8"/>
  <c r="U126" i="8" s="1"/>
  <c r="U142" i="8" s="1"/>
  <c r="U158" i="8" s="1"/>
  <c r="R82" i="8"/>
  <c r="AE67" i="8"/>
  <c r="R17" i="7"/>
  <c r="I17" i="7" s="1"/>
  <c r="J17" i="4" s="1"/>
  <c r="P26" i="8"/>
  <c r="K73" i="8"/>
  <c r="R34" i="8"/>
  <c r="Q82" i="8"/>
  <c r="Q66" i="8"/>
  <c r="Q34" i="8"/>
  <c r="Z26" i="8"/>
  <c r="AA35" i="8"/>
  <c r="Q50" i="8"/>
  <c r="P66" i="8"/>
  <c r="F110" i="8"/>
  <c r="F126" i="8" s="1"/>
  <c r="F142" i="8" s="1"/>
  <c r="F158" i="8" s="1"/>
  <c r="G94" i="8"/>
  <c r="V43" i="8"/>
  <c r="AE73" i="8"/>
  <c r="R66" i="8"/>
  <c r="V22" i="8"/>
  <c r="V70" i="8" s="1"/>
  <c r="AA83" i="8"/>
  <c r="AB19" i="8"/>
  <c r="AB51" i="8" s="1"/>
  <c r="AA92" i="8"/>
  <c r="Z108" i="8"/>
  <c r="Z124" i="8" s="1"/>
  <c r="Z140" i="8" s="1"/>
  <c r="Z156" i="8" s="1"/>
  <c r="AA94" i="8"/>
  <c r="Z110" i="8"/>
  <c r="Z126" i="8" s="1"/>
  <c r="Z142" i="8" s="1"/>
  <c r="Z158" i="8" s="1"/>
  <c r="R33" i="7"/>
  <c r="I33" i="7" s="1"/>
  <c r="J33" i="4" s="1"/>
  <c r="K57" i="8"/>
  <c r="K25" i="8"/>
  <c r="V21" i="8"/>
  <c r="W21" i="8" s="1"/>
  <c r="L9" i="8"/>
  <c r="M9" i="8" s="1"/>
  <c r="U37" i="8"/>
  <c r="AA10" i="8"/>
  <c r="F65" i="8"/>
  <c r="L20" i="8"/>
  <c r="K52" i="8"/>
  <c r="K36" i="8"/>
  <c r="Z58" i="8"/>
  <c r="W45" i="8"/>
  <c r="U38" i="8"/>
  <c r="U80" i="8"/>
  <c r="Z37" i="8"/>
  <c r="Z85" i="8"/>
  <c r="Z69" i="8"/>
  <c r="U69" i="8"/>
  <c r="U53" i="8"/>
  <c r="AE50" i="8"/>
  <c r="AE66" i="8"/>
  <c r="AE82" i="8"/>
  <c r="AF18" i="8"/>
  <c r="AE34" i="8"/>
  <c r="U70" i="8"/>
  <c r="U54" i="8"/>
  <c r="G76" i="8"/>
  <c r="H12" i="8"/>
  <c r="G44" i="8"/>
  <c r="AE75" i="8"/>
  <c r="AE27" i="8"/>
  <c r="AE59" i="8"/>
  <c r="AF11" i="8"/>
  <c r="AE43" i="8"/>
  <c r="R25" i="7"/>
  <c r="I25" i="7" s="1"/>
  <c r="J25" i="4" s="1"/>
  <c r="R39" i="7"/>
  <c r="I39" i="7" s="1"/>
  <c r="J39" i="4" s="1"/>
  <c r="R23" i="7"/>
  <c r="I23" i="7" s="1"/>
  <c r="J23" i="4" s="1"/>
  <c r="R15" i="7"/>
  <c r="I15" i="7" s="1"/>
  <c r="J15" i="4" s="1"/>
  <c r="R27" i="7"/>
  <c r="I27" i="7" s="1"/>
  <c r="J27" i="4" s="1"/>
  <c r="V12" i="8"/>
  <c r="U28" i="8"/>
  <c r="U60" i="8"/>
  <c r="U44" i="8"/>
  <c r="U76" i="8"/>
  <c r="AB251" i="8"/>
  <c r="AA187" i="8"/>
  <c r="AA203" i="8" s="1"/>
  <c r="AA219" i="8" s="1"/>
  <c r="AA235" i="8" s="1"/>
  <c r="AG353" i="8"/>
  <c r="AG369" i="8" s="1"/>
  <c r="AG385" i="8" s="1"/>
  <c r="AG401" i="8" s="1"/>
  <c r="AG273" i="8"/>
  <c r="AG289" i="8" s="1"/>
  <c r="AG305" i="8" s="1"/>
  <c r="AG321" i="8" s="1"/>
  <c r="M180" i="8"/>
  <c r="L116" i="8"/>
  <c r="L132" i="8" s="1"/>
  <c r="L148" i="8" s="1"/>
  <c r="L164" i="8" s="1"/>
  <c r="L196" i="8"/>
  <c r="L212" i="8" s="1"/>
  <c r="L228" i="8" s="1"/>
  <c r="L244" i="8" s="1"/>
  <c r="G346" i="8"/>
  <c r="G362" i="8" s="1"/>
  <c r="G378" i="8" s="1"/>
  <c r="G394" i="8" s="1"/>
  <c r="H330" i="8"/>
  <c r="H346" i="8" s="1"/>
  <c r="H362" i="8" s="1"/>
  <c r="H378" i="8" s="1"/>
  <c r="H394" i="8" s="1"/>
  <c r="K353" i="8"/>
  <c r="K369" i="8" s="1"/>
  <c r="K385" i="8" s="1"/>
  <c r="K401" i="8" s="1"/>
  <c r="L337" i="8"/>
  <c r="H259" i="8"/>
  <c r="H275" i="8" s="1"/>
  <c r="H291" i="8" s="1"/>
  <c r="H307" i="8" s="1"/>
  <c r="H323" i="8" s="1"/>
  <c r="G275" i="8"/>
  <c r="G291" i="8" s="1"/>
  <c r="G307" i="8" s="1"/>
  <c r="G323" i="8" s="1"/>
  <c r="L252" i="8"/>
  <c r="L268" i="8" s="1"/>
  <c r="L284" i="8" s="1"/>
  <c r="L300" i="8" s="1"/>
  <c r="L316" i="8" s="1"/>
  <c r="K268" i="8"/>
  <c r="K284" i="8" s="1"/>
  <c r="K300" i="8" s="1"/>
  <c r="K316" i="8" s="1"/>
  <c r="K188" i="8"/>
  <c r="K204" i="8" s="1"/>
  <c r="K220" i="8" s="1"/>
  <c r="K236" i="8" s="1"/>
  <c r="G182" i="8"/>
  <c r="F118" i="8"/>
  <c r="F134" i="8" s="1"/>
  <c r="F150" i="8" s="1"/>
  <c r="F166" i="8" s="1"/>
  <c r="F198" i="8"/>
  <c r="F214" i="8" s="1"/>
  <c r="F230" i="8" s="1"/>
  <c r="F246" i="8" s="1"/>
  <c r="W174" i="8"/>
  <c r="W110" i="8" s="1"/>
  <c r="W126" i="8" s="1"/>
  <c r="W142" i="8" s="1"/>
  <c r="W158" i="8" s="1"/>
  <c r="V110" i="8"/>
  <c r="V126" i="8" s="1"/>
  <c r="V142" i="8" s="1"/>
  <c r="V158" i="8" s="1"/>
  <c r="AF90" i="8"/>
  <c r="AE74" i="8"/>
  <c r="AE42" i="8"/>
  <c r="AE26" i="8"/>
  <c r="F105" i="8"/>
  <c r="F121" i="8" s="1"/>
  <c r="F137" i="8" s="1"/>
  <c r="F153" i="8" s="1"/>
  <c r="G89" i="8"/>
  <c r="H89" i="8" s="1"/>
  <c r="AF188" i="8"/>
  <c r="AF204" i="8" s="1"/>
  <c r="AF220" i="8" s="1"/>
  <c r="AF236" i="8" s="1"/>
  <c r="AG172" i="8"/>
  <c r="AG188" i="8" s="1"/>
  <c r="AG204" i="8" s="1"/>
  <c r="AG220" i="8" s="1"/>
  <c r="AG236" i="8" s="1"/>
  <c r="R46" i="8"/>
  <c r="AA338" i="8"/>
  <c r="U25" i="8"/>
  <c r="Q10" i="8"/>
  <c r="Q74" i="8" s="1"/>
  <c r="H23" i="4"/>
  <c r="Z66" i="8"/>
  <c r="F25" i="8"/>
  <c r="P74" i="8"/>
  <c r="V259" i="8"/>
  <c r="U275" i="8"/>
  <c r="U291" i="8" s="1"/>
  <c r="U307" i="8" s="1"/>
  <c r="U323" i="8" s="1"/>
  <c r="F73" i="8"/>
  <c r="G9" i="8"/>
  <c r="W176" i="8"/>
  <c r="V192" i="8"/>
  <c r="V208" i="8" s="1"/>
  <c r="V224" i="8" s="1"/>
  <c r="V240" i="8" s="1"/>
  <c r="W337" i="8"/>
  <c r="V353" i="8"/>
  <c r="V369" i="8" s="1"/>
  <c r="V385" i="8" s="1"/>
  <c r="V401" i="8" s="1"/>
  <c r="V273" i="8"/>
  <c r="V289" i="8" s="1"/>
  <c r="V305" i="8" s="1"/>
  <c r="V321" i="8" s="1"/>
  <c r="L352" i="8"/>
  <c r="L368" i="8" s="1"/>
  <c r="L384" i="8" s="1"/>
  <c r="L400" i="8" s="1"/>
  <c r="M336" i="8"/>
  <c r="L272" i="8"/>
  <c r="L288" i="8" s="1"/>
  <c r="L304" i="8" s="1"/>
  <c r="L320" i="8" s="1"/>
  <c r="V172" i="8"/>
  <c r="V108" i="8" s="1"/>
  <c r="V124" i="8" s="1"/>
  <c r="V140" i="8" s="1"/>
  <c r="V156" i="8" s="1"/>
  <c r="U188" i="8"/>
  <c r="U204" i="8" s="1"/>
  <c r="U220" i="8" s="1"/>
  <c r="U236" i="8" s="1"/>
  <c r="U108" i="8"/>
  <c r="U124" i="8" s="1"/>
  <c r="U140" i="8" s="1"/>
  <c r="U156" i="8" s="1"/>
  <c r="AB100" i="8"/>
  <c r="AA84" i="8"/>
  <c r="AA36" i="8"/>
  <c r="AA116" i="8"/>
  <c r="AA132" i="8" s="1"/>
  <c r="AA148" i="8" s="1"/>
  <c r="AA164" i="8" s="1"/>
  <c r="K106" i="8"/>
  <c r="K122" i="8" s="1"/>
  <c r="K138" i="8" s="1"/>
  <c r="K154" i="8" s="1"/>
  <c r="L90" i="8"/>
  <c r="L58" i="8" s="1"/>
  <c r="P58" i="8"/>
  <c r="H15" i="4"/>
  <c r="F41" i="8"/>
  <c r="O41" i="7"/>
  <c r="R41" i="7" s="1"/>
  <c r="I41" i="7" s="1"/>
  <c r="J41" i="4" s="1"/>
  <c r="AB330" i="8"/>
  <c r="AB346" i="8" s="1"/>
  <c r="AB362" i="8" s="1"/>
  <c r="AB378" i="8" s="1"/>
  <c r="AB394" i="8" s="1"/>
  <c r="AA346" i="8"/>
  <c r="AA362" i="8" s="1"/>
  <c r="AA378" i="8" s="1"/>
  <c r="AA394" i="8" s="1"/>
  <c r="Q353" i="8"/>
  <c r="Q369" i="8" s="1"/>
  <c r="Q385" i="8" s="1"/>
  <c r="Q401" i="8" s="1"/>
  <c r="R337" i="8"/>
  <c r="AG92" i="8"/>
  <c r="AF108" i="8"/>
  <c r="AF124" i="8" s="1"/>
  <c r="AF140" i="8" s="1"/>
  <c r="AF156" i="8" s="1"/>
  <c r="W182" i="8"/>
  <c r="V118" i="8"/>
  <c r="V134" i="8" s="1"/>
  <c r="V150" i="8" s="1"/>
  <c r="V166" i="8" s="1"/>
  <c r="V198" i="8"/>
  <c r="V214" i="8" s="1"/>
  <c r="V230" i="8" s="1"/>
  <c r="V246" i="8" s="1"/>
  <c r="R196" i="8"/>
  <c r="R212" i="8" s="1"/>
  <c r="R228" i="8" s="1"/>
  <c r="R244" i="8" s="1"/>
  <c r="R116" i="8"/>
  <c r="R132" i="8" s="1"/>
  <c r="R148" i="8" s="1"/>
  <c r="R164" i="8" s="1"/>
  <c r="G195" i="8"/>
  <c r="G211" i="8" s="1"/>
  <c r="G227" i="8" s="1"/>
  <c r="G243" i="8" s="1"/>
  <c r="H179" i="8"/>
  <c r="L174" i="8"/>
  <c r="K190" i="8"/>
  <c r="K206" i="8" s="1"/>
  <c r="K222" i="8" s="1"/>
  <c r="K238" i="8" s="1"/>
  <c r="K63" i="8"/>
  <c r="K31" i="8"/>
  <c r="L95" i="8"/>
  <c r="K79" i="8"/>
  <c r="K47" i="8"/>
  <c r="U106" i="8"/>
  <c r="U122" i="8" s="1"/>
  <c r="U138" i="8" s="1"/>
  <c r="U154" i="8" s="1"/>
  <c r="V90" i="8"/>
  <c r="V58" i="8" s="1"/>
  <c r="G17" i="8"/>
  <c r="H17" i="8" s="1"/>
  <c r="F81" i="8"/>
  <c r="W29" i="8"/>
  <c r="W61" i="8"/>
  <c r="W92" i="8"/>
  <c r="F52" i="8"/>
  <c r="F57" i="8"/>
  <c r="R31" i="7"/>
  <c r="I31" i="7" s="1"/>
  <c r="J31" i="4" s="1"/>
  <c r="F31" i="8"/>
  <c r="F63" i="8"/>
  <c r="F79" i="8"/>
  <c r="F47" i="8"/>
  <c r="G95" i="8"/>
  <c r="AE58" i="8"/>
  <c r="M92" i="8"/>
  <c r="M108" i="8" s="1"/>
  <c r="M124" i="8" s="1"/>
  <c r="M140" i="8" s="1"/>
  <c r="M156" i="8" s="1"/>
  <c r="L108" i="8"/>
  <c r="L124" i="8" s="1"/>
  <c r="L140" i="8" s="1"/>
  <c r="L156" i="8" s="1"/>
  <c r="AB273" i="8"/>
  <c r="AB289" i="8" s="1"/>
  <c r="AB305" i="8" s="1"/>
  <c r="AB321" i="8" s="1"/>
  <c r="AG176" i="8"/>
  <c r="H409" i="8"/>
  <c r="H345" i="8" s="1"/>
  <c r="H361" i="8" s="1"/>
  <c r="H377" i="8" s="1"/>
  <c r="H393" i="8" s="1"/>
  <c r="G345" i="8"/>
  <c r="G361" i="8" s="1"/>
  <c r="G377" i="8" s="1"/>
  <c r="G393" i="8" s="1"/>
  <c r="V352" i="8"/>
  <c r="V368" i="8" s="1"/>
  <c r="V384" i="8" s="1"/>
  <c r="V400" i="8" s="1"/>
  <c r="W336" i="8"/>
  <c r="V272" i="8"/>
  <c r="V288" i="8" s="1"/>
  <c r="V304" i="8" s="1"/>
  <c r="V320" i="8" s="1"/>
  <c r="AB173" i="8"/>
  <c r="AB189" i="8" s="1"/>
  <c r="AB205" i="8" s="1"/>
  <c r="AB221" i="8" s="1"/>
  <c r="AB237" i="8" s="1"/>
  <c r="AA189" i="8"/>
  <c r="AA205" i="8" s="1"/>
  <c r="AA221" i="8" s="1"/>
  <c r="AA237" i="8" s="1"/>
  <c r="AF174" i="8"/>
  <c r="AE190" i="8"/>
  <c r="AE206" i="8" s="1"/>
  <c r="AE222" i="8" s="1"/>
  <c r="AE238" i="8" s="1"/>
  <c r="AE110" i="8"/>
  <c r="AE126" i="8" s="1"/>
  <c r="AE142" i="8" s="1"/>
  <c r="AE158" i="8" s="1"/>
  <c r="Z74" i="8"/>
  <c r="AA90" i="8"/>
  <c r="AB90" i="8" s="1"/>
  <c r="U347" i="8"/>
  <c r="U363" i="8" s="1"/>
  <c r="U379" i="8" s="1"/>
  <c r="U395" i="8" s="1"/>
  <c r="U267" i="8"/>
  <c r="U283" i="8" s="1"/>
  <c r="U299" i="8" s="1"/>
  <c r="U315" i="8" s="1"/>
  <c r="G341" i="8"/>
  <c r="F277" i="8"/>
  <c r="F293" i="8" s="1"/>
  <c r="F309" i="8" s="1"/>
  <c r="F325" i="8" s="1"/>
  <c r="V186" i="8"/>
  <c r="V202" i="8" s="1"/>
  <c r="V218" i="8" s="1"/>
  <c r="V234" i="8" s="1"/>
  <c r="W250" i="8"/>
  <c r="V266" i="8"/>
  <c r="V282" i="8" s="1"/>
  <c r="V298" i="8" s="1"/>
  <c r="V314" i="8" s="1"/>
  <c r="L91" i="8"/>
  <c r="K43" i="8"/>
  <c r="K27" i="8"/>
  <c r="K59" i="8"/>
  <c r="K123" i="8"/>
  <c r="K139" i="8" s="1"/>
  <c r="K155" i="8" s="1"/>
  <c r="K75" i="8"/>
  <c r="Q351" i="8"/>
  <c r="Q367" i="8" s="1"/>
  <c r="Q383" i="8" s="1"/>
  <c r="Q399" i="8" s="1"/>
  <c r="R335" i="8"/>
  <c r="R351" i="8" s="1"/>
  <c r="R367" i="8" s="1"/>
  <c r="R383" i="8" s="1"/>
  <c r="R399" i="8" s="1"/>
  <c r="W97" i="8"/>
  <c r="W113" i="8" s="1"/>
  <c r="W129" i="8" s="1"/>
  <c r="W145" i="8" s="1"/>
  <c r="W161" i="8" s="1"/>
  <c r="V113" i="8"/>
  <c r="V129" i="8" s="1"/>
  <c r="V145" i="8" s="1"/>
  <c r="V161" i="8" s="1"/>
  <c r="G335" i="8"/>
  <c r="F351" i="8"/>
  <c r="F367" i="8" s="1"/>
  <c r="F383" i="8" s="1"/>
  <c r="F399" i="8" s="1"/>
  <c r="F287" i="8"/>
  <c r="F303" i="8" s="1"/>
  <c r="F319" i="8" s="1"/>
  <c r="G22" i="8"/>
  <c r="F54" i="8"/>
  <c r="F38" i="8"/>
  <c r="F70" i="8"/>
  <c r="F86" i="8"/>
  <c r="P358" i="8"/>
  <c r="P374" i="8" s="1"/>
  <c r="P390" i="8" s="1"/>
  <c r="P406" i="8" s="1"/>
  <c r="Q342" i="8"/>
  <c r="AF95" i="8"/>
  <c r="AE31" i="8"/>
  <c r="AE47" i="8"/>
  <c r="AE79" i="8"/>
  <c r="AE63" i="8"/>
  <c r="L341" i="8"/>
  <c r="K277" i="8"/>
  <c r="K293" i="8" s="1"/>
  <c r="K309" i="8" s="1"/>
  <c r="K325" i="8" s="1"/>
  <c r="K357" i="8"/>
  <c r="K373" i="8" s="1"/>
  <c r="K389" i="8" s="1"/>
  <c r="K405" i="8" s="1"/>
  <c r="U351" i="8"/>
  <c r="U367" i="8" s="1"/>
  <c r="U383" i="8" s="1"/>
  <c r="U399" i="8" s="1"/>
  <c r="U271" i="8"/>
  <c r="U287" i="8" s="1"/>
  <c r="U303" i="8" s="1"/>
  <c r="U319" i="8" s="1"/>
  <c r="AF12" i="8"/>
  <c r="AE28" i="8"/>
  <c r="AE76" i="8"/>
  <c r="AE60" i="8"/>
  <c r="AE44" i="8"/>
  <c r="Z351" i="8"/>
  <c r="Z367" i="8" s="1"/>
  <c r="Z383" i="8" s="1"/>
  <c r="Z399" i="8" s="1"/>
  <c r="Z287" i="8"/>
  <c r="Z303" i="8" s="1"/>
  <c r="Z319" i="8" s="1"/>
  <c r="AE109" i="8"/>
  <c r="AE125" i="8" s="1"/>
  <c r="AE141" i="8" s="1"/>
  <c r="AE157" i="8" s="1"/>
  <c r="Z25" i="8"/>
  <c r="AA89" i="8"/>
  <c r="AB89" i="8" s="1"/>
  <c r="AF340" i="8"/>
  <c r="AE356" i="8"/>
  <c r="AE372" i="8" s="1"/>
  <c r="AE388" i="8" s="1"/>
  <c r="AE404" i="8" s="1"/>
  <c r="P356" i="8"/>
  <c r="P372" i="8" s="1"/>
  <c r="P388" i="8" s="1"/>
  <c r="P404" i="8" s="1"/>
  <c r="Q340" i="8"/>
  <c r="P276" i="8"/>
  <c r="P292" i="8" s="1"/>
  <c r="P308" i="8" s="1"/>
  <c r="P324" i="8" s="1"/>
  <c r="K74" i="8"/>
  <c r="K58" i="8"/>
  <c r="K26" i="8"/>
  <c r="U196" i="8"/>
  <c r="U212" i="8" s="1"/>
  <c r="U228" i="8" s="1"/>
  <c r="U244" i="8" s="1"/>
  <c r="V260" i="8"/>
  <c r="U276" i="8"/>
  <c r="U292" i="8" s="1"/>
  <c r="U308" i="8" s="1"/>
  <c r="U324" i="8" s="1"/>
  <c r="L89" i="8"/>
  <c r="M89" i="8" s="1"/>
  <c r="K41" i="8"/>
  <c r="P278" i="8"/>
  <c r="P294" i="8" s="1"/>
  <c r="P310" i="8" s="1"/>
  <c r="P326" i="8" s="1"/>
  <c r="H27" i="4"/>
  <c r="K15" i="5"/>
  <c r="H26" i="4"/>
  <c r="O24" i="7"/>
  <c r="R24" i="7" s="1"/>
  <c r="I24" i="7" s="1"/>
  <c r="J24" i="4" s="1"/>
  <c r="H29" i="4"/>
  <c r="O29" i="7"/>
  <c r="R29" i="7" s="1"/>
  <c r="I29" i="7" s="1"/>
  <c r="J29" i="4" s="1"/>
  <c r="O19" i="7"/>
  <c r="R19" i="7" s="1"/>
  <c r="I19" i="7" s="1"/>
  <c r="J19" i="4" s="1"/>
  <c r="H19" i="4"/>
  <c r="R42" i="7"/>
  <c r="I42" i="7" s="1"/>
  <c r="J42" i="4" s="1"/>
  <c r="H30" i="4"/>
  <c r="O30" i="7"/>
  <c r="R30" i="7" s="1"/>
  <c r="I30" i="7" s="1"/>
  <c r="J30" i="4" s="1"/>
  <c r="H40" i="4"/>
  <c r="O40" i="7"/>
  <c r="R40" i="7" s="1"/>
  <c r="I40" i="7" s="1"/>
  <c r="J40" i="4" s="1"/>
  <c r="R26" i="7"/>
  <c r="I26" i="7" s="1"/>
  <c r="J26" i="4" s="1"/>
  <c r="R36" i="7"/>
  <c r="I36" i="7" s="1"/>
  <c r="J36" i="4" s="1"/>
  <c r="O16" i="7"/>
  <c r="R16" i="7" s="1"/>
  <c r="I16" i="7" s="1"/>
  <c r="J16" i="4" s="1"/>
  <c r="H16" i="4"/>
  <c r="R28" i="7"/>
  <c r="I28" i="7" s="1"/>
  <c r="J28" i="4" s="1"/>
  <c r="F358" i="8"/>
  <c r="F374" i="8" s="1"/>
  <c r="F390" i="8" s="1"/>
  <c r="F406" i="8" s="1"/>
  <c r="F278" i="8"/>
  <c r="F294" i="8" s="1"/>
  <c r="F310" i="8" s="1"/>
  <c r="F326" i="8" s="1"/>
  <c r="G342" i="8"/>
  <c r="U190" i="8"/>
  <c r="U206" i="8" s="1"/>
  <c r="U222" i="8" s="1"/>
  <c r="U238" i="8" s="1"/>
  <c r="V254" i="8"/>
  <c r="L249" i="8"/>
  <c r="L185" i="8" s="1"/>
  <c r="L201" i="8" s="1"/>
  <c r="L217" i="8" s="1"/>
  <c r="L233" i="8" s="1"/>
  <c r="K265" i="8"/>
  <c r="K281" i="8" s="1"/>
  <c r="K297" i="8" s="1"/>
  <c r="K313" i="8" s="1"/>
  <c r="Z196" i="8"/>
  <c r="Z212" i="8" s="1"/>
  <c r="Z228" i="8" s="1"/>
  <c r="Z244" i="8" s="1"/>
  <c r="AA260" i="8"/>
  <c r="V249" i="8"/>
  <c r="U265" i="8"/>
  <c r="U281" i="8" s="1"/>
  <c r="U297" i="8" s="1"/>
  <c r="U313" i="8" s="1"/>
  <c r="K185" i="8"/>
  <c r="K201" i="8" s="1"/>
  <c r="K217" i="8" s="1"/>
  <c r="K233" i="8" s="1"/>
  <c r="K105" i="8"/>
  <c r="K121" i="8" s="1"/>
  <c r="K137" i="8" s="1"/>
  <c r="K153" i="8" s="1"/>
  <c r="W95" i="8"/>
  <c r="W111" i="8" s="1"/>
  <c r="W127" i="8" s="1"/>
  <c r="W143" i="8" s="1"/>
  <c r="W159" i="8" s="1"/>
  <c r="V111" i="8"/>
  <c r="V127" i="8" s="1"/>
  <c r="V143" i="8" s="1"/>
  <c r="V159" i="8" s="1"/>
  <c r="AE41" i="8"/>
  <c r="AE25" i="8"/>
  <c r="AF89" i="8"/>
  <c r="AG89" i="8" s="1"/>
  <c r="H38" i="4"/>
  <c r="O38" i="7"/>
  <c r="R38" i="7" s="1"/>
  <c r="I38" i="7" s="1"/>
  <c r="J38" i="4" s="1"/>
  <c r="H35" i="7"/>
  <c r="I35" i="4" s="1"/>
  <c r="R35" i="7"/>
  <c r="I35" i="7" s="1"/>
  <c r="J35" i="4" s="1"/>
  <c r="H97" i="8"/>
  <c r="G113" i="8"/>
  <c r="G129" i="8" s="1"/>
  <c r="G145" i="8" s="1"/>
  <c r="G161" i="8" s="1"/>
  <c r="Q257" i="8"/>
  <c r="P273" i="8"/>
  <c r="P289" i="8" s="1"/>
  <c r="P305" i="8" s="1"/>
  <c r="P321" i="8" s="1"/>
  <c r="AB332" i="8"/>
  <c r="AA268" i="8"/>
  <c r="AA284" i="8" s="1"/>
  <c r="AA300" i="8" s="1"/>
  <c r="AA316" i="8" s="1"/>
  <c r="AF258" i="8"/>
  <c r="AE194" i="8"/>
  <c r="AE210" i="8" s="1"/>
  <c r="AE226" i="8" s="1"/>
  <c r="AE242" i="8" s="1"/>
  <c r="AE274" i="8"/>
  <c r="AE290" i="8" s="1"/>
  <c r="AE306" i="8" s="1"/>
  <c r="AE322" i="8" s="1"/>
  <c r="M332" i="8"/>
  <c r="U189" i="8"/>
  <c r="U205" i="8" s="1"/>
  <c r="U221" i="8" s="1"/>
  <c r="U237" i="8" s="1"/>
  <c r="V253" i="8"/>
  <c r="U269" i="8"/>
  <c r="U285" i="8" s="1"/>
  <c r="U301" i="8" s="1"/>
  <c r="U317" i="8" s="1"/>
  <c r="V181" i="8"/>
  <c r="V117" i="8" s="1"/>
  <c r="V133" i="8" s="1"/>
  <c r="V149" i="8" s="1"/>
  <c r="V165" i="8" s="1"/>
  <c r="U197" i="8"/>
  <c r="U213" i="8" s="1"/>
  <c r="U229" i="8" s="1"/>
  <c r="U245" i="8" s="1"/>
  <c r="AB177" i="8"/>
  <c r="AB193" i="8" s="1"/>
  <c r="AB209" i="8" s="1"/>
  <c r="AB225" i="8" s="1"/>
  <c r="AB241" i="8" s="1"/>
  <c r="AA193" i="8"/>
  <c r="AA209" i="8" s="1"/>
  <c r="AA225" i="8" s="1"/>
  <c r="AA241" i="8" s="1"/>
  <c r="P193" i="8"/>
  <c r="P209" i="8" s="1"/>
  <c r="P225" i="8" s="1"/>
  <c r="P241" i="8" s="1"/>
  <c r="Z186" i="8"/>
  <c r="Z202" i="8" s="1"/>
  <c r="Z218" i="8" s="1"/>
  <c r="Z234" i="8" s="1"/>
  <c r="Z106" i="8"/>
  <c r="Z122" i="8" s="1"/>
  <c r="Z138" i="8" s="1"/>
  <c r="Z154" i="8" s="1"/>
  <c r="P189" i="8"/>
  <c r="P205" i="8" s="1"/>
  <c r="P221" i="8" s="1"/>
  <c r="P237" i="8" s="1"/>
  <c r="Q173" i="8"/>
  <c r="G100" i="8"/>
  <c r="F36" i="8"/>
  <c r="F84" i="8"/>
  <c r="Q93" i="8"/>
  <c r="P109" i="8"/>
  <c r="P125" i="8" s="1"/>
  <c r="P141" i="8" s="1"/>
  <c r="P157" i="8" s="1"/>
  <c r="P105" i="8"/>
  <c r="P121" i="8" s="1"/>
  <c r="P137" i="8" s="1"/>
  <c r="P153" i="8" s="1"/>
  <c r="Q89" i="8"/>
  <c r="R89" i="8" s="1"/>
  <c r="F45" i="8"/>
  <c r="F61" i="8"/>
  <c r="F29" i="8"/>
  <c r="F77" i="8"/>
  <c r="G13" i="8"/>
  <c r="H21" i="4"/>
  <c r="O21" i="7"/>
  <c r="R21" i="7" s="1"/>
  <c r="I21" i="7" s="1"/>
  <c r="J21" i="4" s="1"/>
  <c r="F116" i="8"/>
  <c r="F132" i="8" s="1"/>
  <c r="F148" i="8" s="1"/>
  <c r="F164" i="8" s="1"/>
  <c r="AG30" i="8"/>
  <c r="AG62" i="8"/>
  <c r="AG78" i="8"/>
  <c r="AG46" i="8"/>
  <c r="Z286" i="8"/>
  <c r="Z302" i="8" s="1"/>
  <c r="Z318" i="8" s="1"/>
  <c r="F75" i="8"/>
  <c r="R44" i="7"/>
  <c r="I44" i="7" s="1"/>
  <c r="J44" i="4" s="1"/>
  <c r="L340" i="8"/>
  <c r="K356" i="8"/>
  <c r="K372" i="8" s="1"/>
  <c r="K388" i="8" s="1"/>
  <c r="K404" i="8" s="1"/>
  <c r="K276" i="8"/>
  <c r="K292" i="8" s="1"/>
  <c r="K308" i="8" s="1"/>
  <c r="K324" i="8" s="1"/>
  <c r="P348" i="8"/>
  <c r="P364" i="8" s="1"/>
  <c r="P380" i="8" s="1"/>
  <c r="P396" i="8" s="1"/>
  <c r="P268" i="8"/>
  <c r="P284" i="8" s="1"/>
  <c r="P300" i="8" s="1"/>
  <c r="P316" i="8" s="1"/>
  <c r="Q332" i="8"/>
  <c r="G181" i="8"/>
  <c r="G117" i="8" s="1"/>
  <c r="G133" i="8" s="1"/>
  <c r="G149" i="8" s="1"/>
  <c r="G165" i="8" s="1"/>
  <c r="F213" i="8"/>
  <c r="F229" i="8" s="1"/>
  <c r="F245" i="8" s="1"/>
  <c r="P108" i="8"/>
  <c r="P124" i="8" s="1"/>
  <c r="P140" i="8" s="1"/>
  <c r="P156" i="8" s="1"/>
  <c r="P188" i="8"/>
  <c r="P204" i="8" s="1"/>
  <c r="P220" i="8" s="1"/>
  <c r="P236" i="8" s="1"/>
  <c r="Q172" i="8"/>
  <c r="M418" i="8"/>
  <c r="M354" i="8" s="1"/>
  <c r="M370" i="8" s="1"/>
  <c r="M386" i="8" s="1"/>
  <c r="M402" i="8" s="1"/>
  <c r="L354" i="8"/>
  <c r="L370" i="8" s="1"/>
  <c r="L386" i="8" s="1"/>
  <c r="L402" i="8" s="1"/>
  <c r="M253" i="8"/>
  <c r="L269" i="8"/>
  <c r="L285" i="8" s="1"/>
  <c r="L301" i="8" s="1"/>
  <c r="L317" i="8" s="1"/>
  <c r="F117" i="8"/>
  <c r="F133" i="8" s="1"/>
  <c r="F149" i="8" s="1"/>
  <c r="F165" i="8" s="1"/>
  <c r="F53" i="8"/>
  <c r="F37" i="8"/>
  <c r="F69" i="8"/>
  <c r="F85" i="8"/>
  <c r="L53" i="8"/>
  <c r="L37" i="8"/>
  <c r="L69" i="8"/>
  <c r="L85" i="8"/>
  <c r="M21" i="8"/>
  <c r="O22" i="7"/>
  <c r="R22" i="7" s="1"/>
  <c r="I22" i="7" s="1"/>
  <c r="J22" i="4" s="1"/>
  <c r="H22" i="4"/>
  <c r="V179" i="8"/>
  <c r="U195" i="8"/>
  <c r="U211" i="8" s="1"/>
  <c r="U227" i="8" s="1"/>
  <c r="U243" i="8" s="1"/>
  <c r="Z185" i="8"/>
  <c r="Z201" i="8" s="1"/>
  <c r="Z217" i="8" s="1"/>
  <c r="Z233" i="8" s="1"/>
  <c r="Z105" i="8"/>
  <c r="Z121" i="8" s="1"/>
  <c r="Z137" i="8" s="1"/>
  <c r="Z153" i="8" s="1"/>
  <c r="H169" i="8"/>
  <c r="G185" i="8"/>
  <c r="G201" i="8" s="1"/>
  <c r="G217" i="8" s="1"/>
  <c r="G233" i="8" s="1"/>
  <c r="AA18" i="8"/>
  <c r="Z50" i="8"/>
  <c r="Z82" i="8"/>
  <c r="AB97" i="8"/>
  <c r="AA65" i="8"/>
  <c r="AA81" i="8"/>
  <c r="AA33" i="8"/>
  <c r="AA49" i="8"/>
  <c r="AA113" i="8"/>
  <c r="AA129" i="8" s="1"/>
  <c r="AA145" i="8" s="1"/>
  <c r="AA161" i="8" s="1"/>
  <c r="H32" i="4"/>
  <c r="O32" i="7"/>
  <c r="R32" i="7" s="1"/>
  <c r="I32" i="7" s="1"/>
  <c r="J32" i="4" s="1"/>
  <c r="H40" i="7"/>
  <c r="I40" i="4" s="1"/>
  <c r="K269" i="8"/>
  <c r="K285" i="8" s="1"/>
  <c r="K301" i="8" s="1"/>
  <c r="K317" i="8" s="1"/>
  <c r="V59" i="8"/>
  <c r="W91" i="8"/>
  <c r="W59" i="8" s="1"/>
  <c r="V107" i="8"/>
  <c r="V123" i="8" s="1"/>
  <c r="V139" i="8" s="1"/>
  <c r="V155" i="8" s="1"/>
  <c r="R15" i="8"/>
  <c r="Q31" i="8"/>
  <c r="Q63" i="8"/>
  <c r="Q47" i="8"/>
  <c r="Q79" i="8"/>
  <c r="AA352" i="8"/>
  <c r="AA368" i="8" s="1"/>
  <c r="AA384" i="8" s="1"/>
  <c r="AA400" i="8" s="1"/>
  <c r="AB336" i="8"/>
  <c r="AA254" i="8"/>
  <c r="Z190" i="8"/>
  <c r="Z206" i="8" s="1"/>
  <c r="Z222" i="8" s="1"/>
  <c r="Z238" i="8" s="1"/>
  <c r="AA179" i="8"/>
  <c r="Z115" i="8"/>
  <c r="Z131" i="8" s="1"/>
  <c r="Z147" i="8" s="1"/>
  <c r="Z163" i="8" s="1"/>
  <c r="G352" i="8"/>
  <c r="G368" i="8" s="1"/>
  <c r="G384" i="8" s="1"/>
  <c r="G400" i="8" s="1"/>
  <c r="H336" i="8"/>
  <c r="G272" i="8"/>
  <c r="G288" i="8" s="1"/>
  <c r="G304" i="8" s="1"/>
  <c r="G320" i="8" s="1"/>
  <c r="L257" i="8"/>
  <c r="K273" i="8"/>
  <c r="K289" i="8" s="1"/>
  <c r="K305" i="8" s="1"/>
  <c r="K321" i="8" s="1"/>
  <c r="AA250" i="8"/>
  <c r="Z266" i="8"/>
  <c r="Z282" i="8" s="1"/>
  <c r="Z298" i="8" s="1"/>
  <c r="Z314" i="8" s="1"/>
  <c r="F68" i="8"/>
  <c r="U117" i="8"/>
  <c r="U133" i="8" s="1"/>
  <c r="U149" i="8" s="1"/>
  <c r="U165" i="8" s="1"/>
  <c r="V178" i="8"/>
  <c r="U194" i="8"/>
  <c r="U210" i="8" s="1"/>
  <c r="U226" i="8" s="1"/>
  <c r="U242" i="8" s="1"/>
  <c r="U114" i="8"/>
  <c r="U130" i="8" s="1"/>
  <c r="U146" i="8" s="1"/>
  <c r="U162" i="8" s="1"/>
  <c r="G175" i="8"/>
  <c r="F191" i="8"/>
  <c r="F207" i="8" s="1"/>
  <c r="F223" i="8" s="1"/>
  <c r="F239" i="8" s="1"/>
  <c r="F83" i="8"/>
  <c r="F115" i="8"/>
  <c r="F131" i="8" s="1"/>
  <c r="F147" i="8" s="1"/>
  <c r="F163" i="8" s="1"/>
  <c r="G99" i="8"/>
  <c r="G83" i="8" s="1"/>
  <c r="V100" i="8"/>
  <c r="U52" i="8"/>
  <c r="U68" i="8"/>
  <c r="U36" i="8"/>
  <c r="U84" i="8"/>
  <c r="U116" i="8"/>
  <c r="U132" i="8" s="1"/>
  <c r="U148" i="8" s="1"/>
  <c r="U164" i="8" s="1"/>
  <c r="K67" i="8"/>
  <c r="L99" i="8"/>
  <c r="K83" i="8"/>
  <c r="K35" i="8"/>
  <c r="K51" i="8"/>
  <c r="Z109" i="8"/>
  <c r="Z125" i="8" s="1"/>
  <c r="Z141" i="8" s="1"/>
  <c r="Z157" i="8" s="1"/>
  <c r="Z45" i="8"/>
  <c r="AA93" i="8"/>
  <c r="AA61" i="8" s="1"/>
  <c r="Z113" i="8"/>
  <c r="Z129" i="8" s="1"/>
  <c r="Z145" i="8" s="1"/>
  <c r="Z161" i="8" s="1"/>
  <c r="H37" i="4"/>
  <c r="O37" i="7"/>
  <c r="R37" i="7" s="1"/>
  <c r="I37" i="7" s="1"/>
  <c r="J37" i="4" s="1"/>
  <c r="F111" i="8"/>
  <c r="F127" i="8" s="1"/>
  <c r="F143" i="8" s="1"/>
  <c r="F159" i="8" s="1"/>
  <c r="O43" i="7"/>
  <c r="R43" i="7" s="1"/>
  <c r="I43" i="7" s="1"/>
  <c r="J43" i="4" s="1"/>
  <c r="H43" i="4"/>
  <c r="H16" i="7"/>
  <c r="I16" i="4" s="1"/>
  <c r="Q338" i="8"/>
  <c r="P354" i="8"/>
  <c r="P370" i="8" s="1"/>
  <c r="P386" i="8" s="1"/>
  <c r="P402" i="8" s="1"/>
  <c r="P274" i="8"/>
  <c r="P290" i="8" s="1"/>
  <c r="P306" i="8" s="1"/>
  <c r="P322" i="8" s="1"/>
  <c r="V358" i="8"/>
  <c r="V374" i="8" s="1"/>
  <c r="V390" i="8" s="1"/>
  <c r="V406" i="8" s="1"/>
  <c r="W342" i="8"/>
  <c r="V278" i="8"/>
  <c r="V294" i="8" s="1"/>
  <c r="V310" i="8" s="1"/>
  <c r="V326" i="8" s="1"/>
  <c r="G338" i="8"/>
  <c r="F274" i="8"/>
  <c r="F290" i="8" s="1"/>
  <c r="F306" i="8" s="1"/>
  <c r="F322" i="8" s="1"/>
  <c r="F354" i="8"/>
  <c r="F370" i="8" s="1"/>
  <c r="F386" i="8" s="1"/>
  <c r="F402" i="8" s="1"/>
  <c r="AE357" i="8"/>
  <c r="AE373" i="8" s="1"/>
  <c r="AE389" i="8" s="1"/>
  <c r="AE405" i="8" s="1"/>
  <c r="AF341" i="8"/>
  <c r="AE277" i="8"/>
  <c r="AE293" i="8" s="1"/>
  <c r="AE309" i="8" s="1"/>
  <c r="AE325" i="8" s="1"/>
  <c r="AE270" i="8"/>
  <c r="AE286" i="8" s="1"/>
  <c r="AE302" i="8" s="1"/>
  <c r="AE318" i="8" s="1"/>
  <c r="AE350" i="8"/>
  <c r="AE366" i="8" s="1"/>
  <c r="AE382" i="8" s="1"/>
  <c r="AE398" i="8" s="1"/>
  <c r="AF334" i="8"/>
  <c r="AF331" i="8"/>
  <c r="AE347" i="8"/>
  <c r="AE363" i="8" s="1"/>
  <c r="AE379" i="8" s="1"/>
  <c r="AE395" i="8" s="1"/>
  <c r="AE267" i="8"/>
  <c r="AE283" i="8" s="1"/>
  <c r="AE299" i="8" s="1"/>
  <c r="AE315" i="8" s="1"/>
  <c r="W332" i="8"/>
  <c r="V348" i="8"/>
  <c r="V364" i="8" s="1"/>
  <c r="V380" i="8" s="1"/>
  <c r="V396" i="8" s="1"/>
  <c r="V268" i="8"/>
  <c r="V284" i="8" s="1"/>
  <c r="V300" i="8" s="1"/>
  <c r="V316" i="8" s="1"/>
  <c r="L255" i="8"/>
  <c r="K271" i="8"/>
  <c r="K287" i="8" s="1"/>
  <c r="K303" i="8" s="1"/>
  <c r="K319" i="8" s="1"/>
  <c r="L186" i="8"/>
  <c r="L202" i="8" s="1"/>
  <c r="L218" i="8" s="1"/>
  <c r="L234" i="8" s="1"/>
  <c r="M250" i="8"/>
  <c r="L266" i="8"/>
  <c r="L282" i="8" s="1"/>
  <c r="L298" i="8" s="1"/>
  <c r="L314" i="8" s="1"/>
  <c r="AF179" i="8"/>
  <c r="AE115" i="8"/>
  <c r="AE131" i="8" s="1"/>
  <c r="AE147" i="8" s="1"/>
  <c r="AE163" i="8" s="1"/>
  <c r="AE195" i="8"/>
  <c r="AE211" i="8" s="1"/>
  <c r="AE227" i="8" s="1"/>
  <c r="AE243" i="8" s="1"/>
  <c r="AF175" i="8"/>
  <c r="AE191" i="8"/>
  <c r="AE207" i="8" s="1"/>
  <c r="AE223" i="8" s="1"/>
  <c r="AE239" i="8" s="1"/>
  <c r="Q174" i="8"/>
  <c r="P190" i="8"/>
  <c r="P206" i="8" s="1"/>
  <c r="P222" i="8" s="1"/>
  <c r="P238" i="8" s="1"/>
  <c r="P110" i="8"/>
  <c r="P126" i="8" s="1"/>
  <c r="P142" i="8" s="1"/>
  <c r="P158" i="8" s="1"/>
  <c r="Z350" i="8"/>
  <c r="Z366" i="8" s="1"/>
  <c r="Z382" i="8" s="1"/>
  <c r="Z398" i="8" s="1"/>
  <c r="AA334" i="8"/>
  <c r="L334" i="8"/>
  <c r="K350" i="8"/>
  <c r="K366" i="8" s="1"/>
  <c r="K382" i="8" s="1"/>
  <c r="K398" i="8" s="1"/>
  <c r="K270" i="8"/>
  <c r="K286" i="8" s="1"/>
  <c r="K302" i="8" s="1"/>
  <c r="K318" i="8" s="1"/>
  <c r="V347" i="8"/>
  <c r="V363" i="8" s="1"/>
  <c r="V379" i="8" s="1"/>
  <c r="V395" i="8" s="1"/>
  <c r="W331" i="8"/>
  <c r="V267" i="8"/>
  <c r="V283" i="8" s="1"/>
  <c r="V299" i="8" s="1"/>
  <c r="V315" i="8" s="1"/>
  <c r="Q259" i="8"/>
  <c r="P195" i="8"/>
  <c r="P211" i="8" s="1"/>
  <c r="P227" i="8" s="1"/>
  <c r="P243" i="8" s="1"/>
  <c r="P275" i="8"/>
  <c r="P291" i="8" s="1"/>
  <c r="P307" i="8" s="1"/>
  <c r="P323" i="8" s="1"/>
  <c r="L259" i="8"/>
  <c r="K275" i="8"/>
  <c r="K291" i="8" s="1"/>
  <c r="K307" i="8" s="1"/>
  <c r="K323" i="8" s="1"/>
  <c r="Q352" i="8"/>
  <c r="Q368" i="8" s="1"/>
  <c r="Q384" i="8" s="1"/>
  <c r="Q400" i="8" s="1"/>
  <c r="R336" i="8"/>
  <c r="Q272" i="8"/>
  <c r="Q288" i="8" s="1"/>
  <c r="Q304" i="8" s="1"/>
  <c r="Q320" i="8" s="1"/>
  <c r="L347" i="8"/>
  <c r="L363" i="8" s="1"/>
  <c r="L379" i="8" s="1"/>
  <c r="L395" i="8" s="1"/>
  <c r="M331" i="8"/>
  <c r="L267" i="8"/>
  <c r="L283" i="8" s="1"/>
  <c r="L299" i="8" s="1"/>
  <c r="L315" i="8" s="1"/>
  <c r="G250" i="8"/>
  <c r="F266" i="8"/>
  <c r="F282" i="8" s="1"/>
  <c r="F298" i="8" s="1"/>
  <c r="F314" i="8" s="1"/>
  <c r="L181" i="8"/>
  <c r="K197" i="8"/>
  <c r="K213" i="8" s="1"/>
  <c r="K229" i="8" s="1"/>
  <c r="K245" i="8" s="1"/>
  <c r="K195" i="8"/>
  <c r="K211" i="8" s="1"/>
  <c r="K227" i="8" s="1"/>
  <c r="K243" i="8" s="1"/>
  <c r="K115" i="8"/>
  <c r="K131" i="8" s="1"/>
  <c r="K147" i="8" s="1"/>
  <c r="K163" i="8" s="1"/>
  <c r="L179" i="8"/>
  <c r="L175" i="8"/>
  <c r="K191" i="8"/>
  <c r="K207" i="8" s="1"/>
  <c r="K223" i="8" s="1"/>
  <c r="K239" i="8" s="1"/>
  <c r="G172" i="8"/>
  <c r="F188" i="8"/>
  <c r="F204" i="8" s="1"/>
  <c r="F220" i="8" s="1"/>
  <c r="F236" i="8" s="1"/>
  <c r="F108" i="8"/>
  <c r="F124" i="8" s="1"/>
  <c r="F140" i="8" s="1"/>
  <c r="F156" i="8" s="1"/>
  <c r="AE186" i="8"/>
  <c r="AE202" i="8" s="1"/>
  <c r="AE218" i="8" s="1"/>
  <c r="AE234" i="8" s="1"/>
  <c r="AF170" i="8"/>
  <c r="AE106" i="8"/>
  <c r="AE122" i="8" s="1"/>
  <c r="AE138" i="8" s="1"/>
  <c r="AE154" i="8" s="1"/>
  <c r="AG101" i="8"/>
  <c r="AF117" i="8"/>
  <c r="AF133" i="8" s="1"/>
  <c r="AF149" i="8" s="1"/>
  <c r="AF165" i="8" s="1"/>
  <c r="H101" i="8"/>
  <c r="G69" i="8"/>
  <c r="G37" i="8"/>
  <c r="G85" i="8"/>
  <c r="G53" i="8"/>
  <c r="AB170" i="8"/>
  <c r="AA96" i="8"/>
  <c r="Z64" i="8"/>
  <c r="Z48" i="8"/>
  <c r="Z32" i="8"/>
  <c r="Z80" i="8"/>
  <c r="Z112" i="8"/>
  <c r="Z128" i="8" s="1"/>
  <c r="Z144" i="8" s="1"/>
  <c r="Z160" i="8" s="1"/>
  <c r="AG250" i="8"/>
  <c r="V96" i="8"/>
  <c r="U48" i="8"/>
  <c r="U64" i="8"/>
  <c r="U32" i="8"/>
  <c r="U112" i="8"/>
  <c r="U128" i="8" s="1"/>
  <c r="U144" i="8" s="1"/>
  <c r="U160" i="8" s="1"/>
  <c r="F186" i="8"/>
  <c r="F202" i="8" s="1"/>
  <c r="F218" i="8" s="1"/>
  <c r="F234" i="8" s="1"/>
  <c r="V89" i="8"/>
  <c r="V25" i="8" s="1"/>
  <c r="U105" i="8"/>
  <c r="U121" i="8" s="1"/>
  <c r="U137" i="8" s="1"/>
  <c r="U153" i="8" s="1"/>
  <c r="K81" i="8"/>
  <c r="P77" i="8"/>
  <c r="P29" i="8"/>
  <c r="P61" i="8"/>
  <c r="P45" i="8"/>
  <c r="Q13" i="8"/>
  <c r="AG9" i="8"/>
  <c r="K117" i="8"/>
  <c r="K133" i="8" s="1"/>
  <c r="K149" i="8" s="1"/>
  <c r="K165" i="8" s="1"/>
  <c r="L18" i="8"/>
  <c r="K82" i="8"/>
  <c r="K34" i="8"/>
  <c r="K66" i="8"/>
  <c r="K50" i="8"/>
  <c r="H11" i="8"/>
  <c r="W10" i="8"/>
  <c r="U57" i="8"/>
  <c r="R20" i="8"/>
  <c r="Q68" i="8"/>
  <c r="Q84" i="8"/>
  <c r="Q52" i="8"/>
  <c r="Q36" i="8"/>
  <c r="P67" i="8"/>
  <c r="P83" i="8"/>
  <c r="H19" i="8"/>
  <c r="F42" i="8"/>
  <c r="M339" i="8"/>
  <c r="L355" i="8"/>
  <c r="L371" i="8" s="1"/>
  <c r="L387" i="8" s="1"/>
  <c r="L403" i="8" s="1"/>
  <c r="AG335" i="8"/>
  <c r="AF351" i="8"/>
  <c r="AF367" i="8" s="1"/>
  <c r="AF383" i="8" s="1"/>
  <c r="AF399" i="8" s="1"/>
  <c r="AA259" i="8"/>
  <c r="Z195" i="8"/>
  <c r="Z211" i="8" s="1"/>
  <c r="Z227" i="8" s="1"/>
  <c r="Z243" i="8" s="1"/>
  <c r="Z275" i="8"/>
  <c r="Z291" i="8" s="1"/>
  <c r="Z307" i="8" s="1"/>
  <c r="Z323" i="8" s="1"/>
  <c r="AF255" i="8"/>
  <c r="AE271" i="8"/>
  <c r="AE287" i="8" s="1"/>
  <c r="AE303" i="8" s="1"/>
  <c r="AE319" i="8" s="1"/>
  <c r="Z358" i="8"/>
  <c r="Z374" i="8" s="1"/>
  <c r="Z390" i="8" s="1"/>
  <c r="Z406" i="8" s="1"/>
  <c r="AA342" i="8"/>
  <c r="Z278" i="8"/>
  <c r="Z294" i="8" s="1"/>
  <c r="Z310" i="8" s="1"/>
  <c r="Z326" i="8" s="1"/>
  <c r="L342" i="8"/>
  <c r="K358" i="8"/>
  <c r="K374" i="8" s="1"/>
  <c r="K390" i="8" s="1"/>
  <c r="K406" i="8" s="1"/>
  <c r="K278" i="8"/>
  <c r="K294" i="8" s="1"/>
  <c r="K310" i="8" s="1"/>
  <c r="K326" i="8" s="1"/>
  <c r="Z356" i="8"/>
  <c r="Z372" i="8" s="1"/>
  <c r="Z388" i="8" s="1"/>
  <c r="Z404" i="8" s="1"/>
  <c r="Z276" i="8"/>
  <c r="Z292" i="8" s="1"/>
  <c r="Z308" i="8" s="1"/>
  <c r="Z324" i="8" s="1"/>
  <c r="AA340" i="8"/>
  <c r="U274" i="8"/>
  <c r="U290" i="8" s="1"/>
  <c r="U306" i="8" s="1"/>
  <c r="U322" i="8" s="1"/>
  <c r="U354" i="8"/>
  <c r="U370" i="8" s="1"/>
  <c r="U386" i="8" s="1"/>
  <c r="U402" i="8" s="1"/>
  <c r="V338" i="8"/>
  <c r="AA351" i="8"/>
  <c r="AA367" i="8" s="1"/>
  <c r="AA383" i="8" s="1"/>
  <c r="AA399" i="8" s="1"/>
  <c r="AB335" i="8"/>
  <c r="AA271" i="8"/>
  <c r="AA287" i="8" s="1"/>
  <c r="AA303" i="8" s="1"/>
  <c r="AA319" i="8" s="1"/>
  <c r="U270" i="8"/>
  <c r="U286" i="8" s="1"/>
  <c r="U302" i="8" s="1"/>
  <c r="U318" i="8" s="1"/>
  <c r="U350" i="8"/>
  <c r="U366" i="8" s="1"/>
  <c r="U382" i="8" s="1"/>
  <c r="U398" i="8" s="1"/>
  <c r="V334" i="8"/>
  <c r="AE346" i="8"/>
  <c r="AE362" i="8" s="1"/>
  <c r="AE378" i="8" s="1"/>
  <c r="AE394" i="8" s="1"/>
  <c r="AF330" i="8"/>
  <c r="AF266" i="8" s="1"/>
  <c r="AF260" i="8"/>
  <c r="AE276" i="8"/>
  <c r="AE292" i="8" s="1"/>
  <c r="AE308" i="8" s="1"/>
  <c r="AE324" i="8" s="1"/>
  <c r="G190" i="8"/>
  <c r="G206" i="8" s="1"/>
  <c r="G222" i="8" s="1"/>
  <c r="G238" i="8" s="1"/>
  <c r="H254" i="8"/>
  <c r="G270" i="8"/>
  <c r="G286" i="8" s="1"/>
  <c r="G302" i="8" s="1"/>
  <c r="G318" i="8" s="1"/>
  <c r="Q249" i="8"/>
  <c r="Q185" i="8" s="1"/>
  <c r="Q201" i="8" s="1"/>
  <c r="Q217" i="8" s="1"/>
  <c r="Q233" i="8" s="1"/>
  <c r="P265" i="8"/>
  <c r="P281" i="8" s="1"/>
  <c r="P297" i="8" s="1"/>
  <c r="P313" i="8" s="1"/>
  <c r="G253" i="8"/>
  <c r="F269" i="8"/>
  <c r="F285" i="8" s="1"/>
  <c r="F301" i="8" s="1"/>
  <c r="F317" i="8" s="1"/>
  <c r="Q250" i="8"/>
  <c r="P266" i="8"/>
  <c r="P282" i="8" s="1"/>
  <c r="P298" i="8" s="1"/>
  <c r="P314" i="8" s="1"/>
  <c r="AA69" i="8"/>
  <c r="Q96" i="8"/>
  <c r="P64" i="8"/>
  <c r="P32" i="8"/>
  <c r="P112" i="8"/>
  <c r="P128" i="8" s="1"/>
  <c r="P144" i="8" s="1"/>
  <c r="P160" i="8" s="1"/>
  <c r="F189" i="8"/>
  <c r="F205" i="8" s="1"/>
  <c r="F221" i="8" s="1"/>
  <c r="F237" i="8" s="1"/>
  <c r="F109" i="8"/>
  <c r="F125" i="8" s="1"/>
  <c r="F141" i="8" s="1"/>
  <c r="F157" i="8" s="1"/>
  <c r="G173" i="8"/>
  <c r="AA185" i="8"/>
  <c r="AA201" i="8" s="1"/>
  <c r="AA217" i="8" s="1"/>
  <c r="AA233" i="8" s="1"/>
  <c r="AB169" i="8"/>
  <c r="U67" i="8"/>
  <c r="U51" i="8"/>
  <c r="U35" i="8"/>
  <c r="V99" i="8"/>
  <c r="U115" i="8"/>
  <c r="U131" i="8" s="1"/>
  <c r="U147" i="8" s="1"/>
  <c r="U163" i="8" s="1"/>
  <c r="P185" i="8"/>
  <c r="P201" i="8" s="1"/>
  <c r="P217" i="8" s="1"/>
  <c r="P233" i="8" s="1"/>
  <c r="AF68" i="8"/>
  <c r="AF52" i="8"/>
  <c r="AF36" i="8"/>
  <c r="AF84" i="8"/>
  <c r="AG100" i="8"/>
  <c r="G91" i="8"/>
  <c r="G27" i="8" s="1"/>
  <c r="F27" i="8"/>
  <c r="F107" i="8"/>
  <c r="F123" i="8" s="1"/>
  <c r="F139" i="8" s="1"/>
  <c r="F155" i="8" s="1"/>
  <c r="Q21" i="8"/>
  <c r="P53" i="8"/>
  <c r="P69" i="8"/>
  <c r="P37" i="8"/>
  <c r="P85" i="8"/>
  <c r="P80" i="8"/>
  <c r="K127" i="8"/>
  <c r="K143" i="8" s="1"/>
  <c r="K159" i="8" s="1"/>
  <c r="Q49" i="8"/>
  <c r="Q81" i="8"/>
  <c r="R17" i="8"/>
  <c r="Q65" i="8"/>
  <c r="Q33" i="8"/>
  <c r="L13" i="8"/>
  <c r="K61" i="8"/>
  <c r="K77" i="8"/>
  <c r="K29" i="8"/>
  <c r="K45" i="8"/>
  <c r="P48" i="8"/>
  <c r="W15" i="8"/>
  <c r="V79" i="8"/>
  <c r="V47" i="8"/>
  <c r="V31" i="8"/>
  <c r="V63" i="8"/>
  <c r="F43" i="8"/>
  <c r="U41" i="8"/>
  <c r="U73" i="8"/>
  <c r="H45" i="4"/>
  <c r="O45" i="7"/>
  <c r="R45" i="7" s="1"/>
  <c r="I45" i="7" s="1"/>
  <c r="J45" i="4" s="1"/>
  <c r="AG13" i="8"/>
  <c r="Z27" i="8"/>
  <c r="F74" i="8"/>
  <c r="AB9" i="8"/>
  <c r="AG339" i="8"/>
  <c r="AF275" i="8"/>
  <c r="AF291" i="8" s="1"/>
  <c r="AF307" i="8" s="1"/>
  <c r="AF323" i="8" s="1"/>
  <c r="AF355" i="8"/>
  <c r="AF371" i="8" s="1"/>
  <c r="AF387" i="8" s="1"/>
  <c r="AF403" i="8" s="1"/>
  <c r="AE348" i="8"/>
  <c r="AE364" i="8" s="1"/>
  <c r="AE380" i="8" s="1"/>
  <c r="AE396" i="8" s="1"/>
  <c r="AF332" i="8"/>
  <c r="AE268" i="8"/>
  <c r="AE284" i="8" s="1"/>
  <c r="AE300" i="8" s="1"/>
  <c r="AE316" i="8" s="1"/>
  <c r="R271" i="8"/>
  <c r="R287" i="8" s="1"/>
  <c r="R303" i="8" s="1"/>
  <c r="R319" i="8" s="1"/>
  <c r="R191" i="8"/>
  <c r="R207" i="8" s="1"/>
  <c r="R223" i="8" s="1"/>
  <c r="R239" i="8" s="1"/>
  <c r="AF180" i="8"/>
  <c r="AE196" i="8"/>
  <c r="AE212" i="8" s="1"/>
  <c r="AE228" i="8" s="1"/>
  <c r="AE244" i="8" s="1"/>
  <c r="Q178" i="8"/>
  <c r="P194" i="8"/>
  <c r="P210" i="8" s="1"/>
  <c r="P226" i="8" s="1"/>
  <c r="P242" i="8" s="1"/>
  <c r="P114" i="8"/>
  <c r="P130" i="8" s="1"/>
  <c r="P146" i="8" s="1"/>
  <c r="P162" i="8" s="1"/>
  <c r="W101" i="8"/>
  <c r="G96" i="8"/>
  <c r="F48" i="8"/>
  <c r="F64" i="8"/>
  <c r="F32" i="8"/>
  <c r="F80" i="8"/>
  <c r="F112" i="8"/>
  <c r="F128" i="8" s="1"/>
  <c r="F144" i="8" s="1"/>
  <c r="F160" i="8" s="1"/>
  <c r="K109" i="8"/>
  <c r="K125" i="8" s="1"/>
  <c r="K141" i="8" s="1"/>
  <c r="K157" i="8" s="1"/>
  <c r="K189" i="8"/>
  <c r="K205" i="8" s="1"/>
  <c r="K221" i="8" s="1"/>
  <c r="K237" i="8" s="1"/>
  <c r="L173" i="8"/>
  <c r="P115" i="8"/>
  <c r="P131" i="8" s="1"/>
  <c r="P147" i="8" s="1"/>
  <c r="P163" i="8" s="1"/>
  <c r="Q99" i="8"/>
  <c r="Q35" i="8" s="1"/>
  <c r="AF96" i="8"/>
  <c r="AE32" i="8"/>
  <c r="AE80" i="8"/>
  <c r="AE64" i="8"/>
  <c r="AE48" i="8"/>
  <c r="AE112" i="8"/>
  <c r="AE128" i="8" s="1"/>
  <c r="AE144" i="8" s="1"/>
  <c r="AE160" i="8" s="1"/>
  <c r="L96" i="8"/>
  <c r="K112" i="8"/>
  <c r="K128" i="8" s="1"/>
  <c r="K144" i="8" s="1"/>
  <c r="K160" i="8" s="1"/>
  <c r="K32" i="8"/>
  <c r="K48" i="8"/>
  <c r="K80" i="8"/>
  <c r="K64" i="8"/>
  <c r="R97" i="8"/>
  <c r="Q113" i="8"/>
  <c r="Q129" i="8" s="1"/>
  <c r="Q145" i="8" s="1"/>
  <c r="Q161" i="8" s="1"/>
  <c r="R169" i="8"/>
  <c r="Z31" i="8"/>
  <c r="Z63" i="8"/>
  <c r="Z47" i="8"/>
  <c r="AA15" i="8"/>
  <c r="Z79" i="8"/>
  <c r="AA12" i="8"/>
  <c r="Z60" i="8"/>
  <c r="Z76" i="8"/>
  <c r="Z28" i="8"/>
  <c r="Z44" i="8"/>
  <c r="H32" i="7"/>
  <c r="I32" i="4" s="1"/>
  <c r="W9" i="8"/>
  <c r="P51" i="8"/>
  <c r="V271" i="8"/>
  <c r="V287" i="8" s="1"/>
  <c r="V303" i="8" s="1"/>
  <c r="V319" i="8" s="1"/>
  <c r="W335" i="8"/>
  <c r="V351" i="8"/>
  <c r="V367" i="8" s="1"/>
  <c r="V383" i="8" s="1"/>
  <c r="V399" i="8" s="1"/>
  <c r="Z194" i="8"/>
  <c r="Z210" i="8" s="1"/>
  <c r="Z226" i="8" s="1"/>
  <c r="Z242" i="8" s="1"/>
  <c r="Z274" i="8"/>
  <c r="Z290" i="8" s="1"/>
  <c r="Z306" i="8" s="1"/>
  <c r="Z322" i="8" s="1"/>
  <c r="AA258" i="8"/>
  <c r="AG342" i="8"/>
  <c r="AF358" i="8"/>
  <c r="AF374" i="8" s="1"/>
  <c r="AF390" i="8" s="1"/>
  <c r="AF406" i="8" s="1"/>
  <c r="AF278" i="8"/>
  <c r="AF294" i="8" s="1"/>
  <c r="AF310" i="8" s="1"/>
  <c r="AF326" i="8" s="1"/>
  <c r="AA354" i="8"/>
  <c r="AA370" i="8" s="1"/>
  <c r="AA386" i="8" s="1"/>
  <c r="AA402" i="8" s="1"/>
  <c r="AB338" i="8"/>
  <c r="P270" i="8"/>
  <c r="P286" i="8" s="1"/>
  <c r="P302" i="8" s="1"/>
  <c r="P318" i="8" s="1"/>
  <c r="P350" i="8"/>
  <c r="P366" i="8" s="1"/>
  <c r="P382" i="8" s="1"/>
  <c r="P398" i="8" s="1"/>
  <c r="Q334" i="8"/>
  <c r="AF354" i="8"/>
  <c r="AF370" i="8" s="1"/>
  <c r="AF386" i="8" s="1"/>
  <c r="AF402" i="8" s="1"/>
  <c r="AG338" i="8"/>
  <c r="AF274" i="8"/>
  <c r="AF290" i="8" s="1"/>
  <c r="AF306" i="8" s="1"/>
  <c r="AF322" i="8" s="1"/>
  <c r="G348" i="8"/>
  <c r="G364" i="8" s="1"/>
  <c r="G380" i="8" s="1"/>
  <c r="G396" i="8" s="1"/>
  <c r="H332" i="8"/>
  <c r="G268" i="8"/>
  <c r="G284" i="8" s="1"/>
  <c r="G300" i="8" s="1"/>
  <c r="G316" i="8" s="1"/>
  <c r="L258" i="8"/>
  <c r="K194" i="8"/>
  <c r="K210" i="8" s="1"/>
  <c r="K226" i="8" s="1"/>
  <c r="K242" i="8" s="1"/>
  <c r="K274" i="8"/>
  <c r="K290" i="8" s="1"/>
  <c r="K306" i="8" s="1"/>
  <c r="K322" i="8" s="1"/>
  <c r="AE185" i="8"/>
  <c r="AE201" i="8" s="1"/>
  <c r="AE217" i="8" s="1"/>
  <c r="AE233" i="8" s="1"/>
  <c r="AF169" i="8"/>
  <c r="AE105" i="8"/>
  <c r="AE121" i="8" s="1"/>
  <c r="AE137" i="8" s="1"/>
  <c r="AE153" i="8" s="1"/>
  <c r="V169" i="8"/>
  <c r="U185" i="8"/>
  <c r="U201" i="8" s="1"/>
  <c r="U217" i="8" s="1"/>
  <c r="U233" i="8" s="1"/>
  <c r="AE111" i="8"/>
  <c r="AE127" i="8" s="1"/>
  <c r="AE143" i="8" s="1"/>
  <c r="AE159" i="8" s="1"/>
  <c r="AE266" i="8"/>
  <c r="AE282" i="8" s="1"/>
  <c r="AE298" i="8" s="1"/>
  <c r="AE314" i="8" s="1"/>
  <c r="Q170" i="8"/>
  <c r="P186" i="8"/>
  <c r="P202" i="8" s="1"/>
  <c r="P218" i="8" s="1"/>
  <c r="P234" i="8" s="1"/>
  <c r="P106" i="8"/>
  <c r="P122" i="8" s="1"/>
  <c r="P138" i="8" s="1"/>
  <c r="P154" i="8" s="1"/>
  <c r="M169" i="8"/>
  <c r="AE113" i="8"/>
  <c r="AE129" i="8" s="1"/>
  <c r="AE145" i="8" s="1"/>
  <c r="AE161" i="8" s="1"/>
  <c r="AE65" i="8"/>
  <c r="AE33" i="8"/>
  <c r="AE81" i="8"/>
  <c r="AF97" i="8"/>
  <c r="K113" i="8"/>
  <c r="K129" i="8" s="1"/>
  <c r="K145" i="8" s="1"/>
  <c r="K161" i="8" s="1"/>
  <c r="K33" i="8"/>
  <c r="K49" i="8"/>
  <c r="L97" i="8"/>
  <c r="P75" i="8"/>
  <c r="P43" i="8"/>
  <c r="Q91" i="8"/>
  <c r="P59" i="8"/>
  <c r="P27" i="8"/>
  <c r="P107" i="8"/>
  <c r="P123" i="8" s="1"/>
  <c r="P139" i="8" s="1"/>
  <c r="P155" i="8" s="1"/>
  <c r="AE116" i="8"/>
  <c r="AE132" i="8" s="1"/>
  <c r="AE148" i="8" s="1"/>
  <c r="AE164" i="8" s="1"/>
  <c r="V14" i="8"/>
  <c r="U78" i="8"/>
  <c r="U62" i="8"/>
  <c r="U46" i="8"/>
  <c r="U30" i="8"/>
  <c r="M10" i="8"/>
  <c r="AA91" i="8"/>
  <c r="Z75" i="8"/>
  <c r="Z107" i="8"/>
  <c r="Z123" i="8" s="1"/>
  <c r="Z139" i="8" s="1"/>
  <c r="Z155" i="8" s="1"/>
  <c r="F58" i="8"/>
  <c r="F106" i="8"/>
  <c r="F122" i="8" s="1"/>
  <c r="F138" i="8" s="1"/>
  <c r="F154" i="8" s="1"/>
  <c r="G90" i="8"/>
  <c r="Q12" i="8"/>
  <c r="P44" i="8"/>
  <c r="P28" i="8"/>
  <c r="P60" i="8"/>
  <c r="P76" i="8"/>
  <c r="AF53" i="8"/>
  <c r="AF69" i="8"/>
  <c r="AF37" i="8"/>
  <c r="AG21" i="8"/>
  <c r="AF85" i="8"/>
  <c r="AB13" i="8"/>
  <c r="W17" i="8"/>
  <c r="V33" i="8"/>
  <c r="V65" i="8"/>
  <c r="V49" i="8"/>
  <c r="V81" i="8"/>
  <c r="R19" i="8"/>
  <c r="H22" i="7"/>
  <c r="I22" i="4" s="1"/>
  <c r="Z59" i="8"/>
  <c r="AB10" i="8"/>
  <c r="R9" i="8"/>
  <c r="R101" i="8" l="1"/>
  <c r="Q357" i="8"/>
  <c r="Q373" i="8" s="1"/>
  <c r="Q389" i="8" s="1"/>
  <c r="Q405" i="8" s="1"/>
  <c r="Q277" i="8"/>
  <c r="Q293" i="8" s="1"/>
  <c r="Q309" i="8" s="1"/>
  <c r="Q325" i="8" s="1"/>
  <c r="R341" i="8"/>
  <c r="AB269" i="8"/>
  <c r="AB285" i="8" s="1"/>
  <c r="AB301" i="8" s="1"/>
  <c r="AB317" i="8" s="1"/>
  <c r="G66" i="8"/>
  <c r="G34" i="8"/>
  <c r="H195" i="8"/>
  <c r="H211" i="8" s="1"/>
  <c r="H227" i="8" s="1"/>
  <c r="H243" i="8" s="1"/>
  <c r="AF73" i="8"/>
  <c r="H98" i="8"/>
  <c r="G82" i="8"/>
  <c r="G228" i="8"/>
  <c r="G244" i="8" s="1"/>
  <c r="Q347" i="8"/>
  <c r="Q363" i="8" s="1"/>
  <c r="Q379" i="8" s="1"/>
  <c r="Q395" i="8" s="1"/>
  <c r="R331" i="8"/>
  <c r="R347" i="8" s="1"/>
  <c r="R363" i="8" s="1"/>
  <c r="R379" i="8" s="1"/>
  <c r="R395" i="8" s="1"/>
  <c r="AA347" i="8"/>
  <c r="AA363" i="8" s="1"/>
  <c r="AA379" i="8" s="1"/>
  <c r="AA395" i="8" s="1"/>
  <c r="AB331" i="8"/>
  <c r="AB267" i="8" s="1"/>
  <c r="AB283" i="8" s="1"/>
  <c r="AB299" i="8" s="1"/>
  <c r="AB315" i="8" s="1"/>
  <c r="AF349" i="8"/>
  <c r="AF365" i="8" s="1"/>
  <c r="AF381" i="8" s="1"/>
  <c r="AF397" i="8" s="1"/>
  <c r="AG333" i="8"/>
  <c r="AF269" i="8"/>
  <c r="AF285" i="8" s="1"/>
  <c r="AF301" i="8" s="1"/>
  <c r="AF317" i="8" s="1"/>
  <c r="AA272" i="8"/>
  <c r="AA288" i="8" s="1"/>
  <c r="AA304" i="8" s="1"/>
  <c r="AA320" i="8" s="1"/>
  <c r="H260" i="8"/>
  <c r="H276" i="8" s="1"/>
  <c r="H292" i="8" s="1"/>
  <c r="H308" i="8" s="1"/>
  <c r="H324" i="8" s="1"/>
  <c r="G276" i="8"/>
  <c r="G292" i="8" s="1"/>
  <c r="G308" i="8" s="1"/>
  <c r="G324" i="8" s="1"/>
  <c r="R62" i="8"/>
  <c r="R78" i="8"/>
  <c r="AA45" i="8"/>
  <c r="V41" i="8"/>
  <c r="AF61" i="8"/>
  <c r="AG256" i="8"/>
  <c r="AG272" i="8" s="1"/>
  <c r="AG288" i="8" s="1"/>
  <c r="AG304" i="8" s="1"/>
  <c r="AG320" i="8" s="1"/>
  <c r="AF272" i="8"/>
  <c r="AF288" i="8" s="1"/>
  <c r="AF304" i="8" s="1"/>
  <c r="AF320" i="8" s="1"/>
  <c r="AG93" i="8"/>
  <c r="AG109" i="8" s="1"/>
  <c r="AG125" i="8" s="1"/>
  <c r="AG141" i="8" s="1"/>
  <c r="AG157" i="8" s="1"/>
  <c r="L28" i="8"/>
  <c r="AF187" i="8"/>
  <c r="AF203" i="8" s="1"/>
  <c r="AF219" i="8" s="1"/>
  <c r="AF235" i="8" s="1"/>
  <c r="AF107" i="8"/>
  <c r="AF123" i="8" s="1"/>
  <c r="AF139" i="8" s="1"/>
  <c r="AF155" i="8" s="1"/>
  <c r="AG171" i="8"/>
  <c r="Q267" i="8"/>
  <c r="Q283" i="8" s="1"/>
  <c r="Q299" i="8" s="1"/>
  <c r="Q315" i="8" s="1"/>
  <c r="R251" i="8"/>
  <c r="R267" i="8" s="1"/>
  <c r="R283" i="8" s="1"/>
  <c r="R299" i="8" s="1"/>
  <c r="R315" i="8" s="1"/>
  <c r="V277" i="8"/>
  <c r="V293" i="8" s="1"/>
  <c r="V309" i="8" s="1"/>
  <c r="V325" i="8" s="1"/>
  <c r="W261" i="8"/>
  <c r="W277" i="8" s="1"/>
  <c r="W293" i="8" s="1"/>
  <c r="W309" i="8" s="1"/>
  <c r="W325" i="8" s="1"/>
  <c r="AA192" i="8"/>
  <c r="AA208" i="8" s="1"/>
  <c r="AA224" i="8" s="1"/>
  <c r="AA240" i="8" s="1"/>
  <c r="L105" i="8"/>
  <c r="L121" i="8" s="1"/>
  <c r="L137" i="8" s="1"/>
  <c r="L153" i="8" s="1"/>
  <c r="V42" i="8"/>
  <c r="AF77" i="8"/>
  <c r="V73" i="8"/>
  <c r="M176" i="8"/>
  <c r="M192" i="8" s="1"/>
  <c r="M208" i="8" s="1"/>
  <c r="M224" i="8" s="1"/>
  <c r="M240" i="8" s="1"/>
  <c r="V85" i="8"/>
  <c r="W50" i="8"/>
  <c r="W66" i="8"/>
  <c r="L73" i="8"/>
  <c r="AA73" i="8"/>
  <c r="AF114" i="8"/>
  <c r="AF130" i="8" s="1"/>
  <c r="AF146" i="8" s="1"/>
  <c r="AF162" i="8" s="1"/>
  <c r="W34" i="8"/>
  <c r="L25" i="8"/>
  <c r="AA57" i="8"/>
  <c r="V74" i="8"/>
  <c r="W107" i="8"/>
  <c r="W123" i="8" s="1"/>
  <c r="W139" i="8" s="1"/>
  <c r="W155" i="8" s="1"/>
  <c r="Q25" i="8"/>
  <c r="W43" i="8"/>
  <c r="AA105" i="8"/>
  <c r="AA121" i="8" s="1"/>
  <c r="AA137" i="8" s="1"/>
  <c r="AA153" i="8" s="1"/>
  <c r="Q83" i="8"/>
  <c r="AA41" i="8"/>
  <c r="V26" i="8"/>
  <c r="AA111" i="8"/>
  <c r="AA127" i="8" s="1"/>
  <c r="AA143" i="8" s="1"/>
  <c r="AA159" i="8" s="1"/>
  <c r="AF29" i="8"/>
  <c r="L60" i="8"/>
  <c r="H34" i="8"/>
  <c r="H82" i="8"/>
  <c r="L57" i="8"/>
  <c r="AF45" i="8"/>
  <c r="W27" i="8"/>
  <c r="L76" i="8"/>
  <c r="V54" i="8"/>
  <c r="H66" i="8"/>
  <c r="Q198" i="8"/>
  <c r="Q214" i="8" s="1"/>
  <c r="Q230" i="8" s="1"/>
  <c r="Q246" i="8" s="1"/>
  <c r="R182" i="8"/>
  <c r="R198" i="8" s="1"/>
  <c r="R214" i="8" s="1"/>
  <c r="R230" i="8" s="1"/>
  <c r="R246" i="8" s="1"/>
  <c r="L41" i="8"/>
  <c r="L74" i="8"/>
  <c r="V57" i="8"/>
  <c r="AA25" i="8"/>
  <c r="AF41" i="8"/>
  <c r="M12" i="8"/>
  <c r="M76" i="8" s="1"/>
  <c r="AG108" i="8"/>
  <c r="AG124" i="8" s="1"/>
  <c r="AG140" i="8" s="1"/>
  <c r="AG156" i="8" s="1"/>
  <c r="AA42" i="8"/>
  <c r="W22" i="8"/>
  <c r="W86" i="8" s="1"/>
  <c r="V86" i="8"/>
  <c r="G187" i="8"/>
  <c r="G203" i="8" s="1"/>
  <c r="G219" i="8" s="1"/>
  <c r="G235" i="8" s="1"/>
  <c r="H171" i="8"/>
  <c r="H187" i="8" s="1"/>
  <c r="H203" i="8" s="1"/>
  <c r="H219" i="8" s="1"/>
  <c r="H235" i="8" s="1"/>
  <c r="Q57" i="8"/>
  <c r="AA77" i="8"/>
  <c r="Q73" i="8"/>
  <c r="AA29" i="8"/>
  <c r="Q105" i="8"/>
  <c r="Q121" i="8" s="1"/>
  <c r="Q137" i="8" s="1"/>
  <c r="Q153" i="8" s="1"/>
  <c r="AB175" i="8"/>
  <c r="AB191" i="8" s="1"/>
  <c r="AB207" i="8" s="1"/>
  <c r="AB223" i="8" s="1"/>
  <c r="AB239" i="8" s="1"/>
  <c r="AA191" i="8"/>
  <c r="AA207" i="8" s="1"/>
  <c r="AA223" i="8" s="1"/>
  <c r="AA239" i="8" s="1"/>
  <c r="Q187" i="8"/>
  <c r="Q203" i="8" s="1"/>
  <c r="Q219" i="8" s="1"/>
  <c r="Q235" i="8" s="1"/>
  <c r="R171" i="8"/>
  <c r="AF38" i="8"/>
  <c r="AF118" i="8"/>
  <c r="AF134" i="8" s="1"/>
  <c r="AF150" i="8" s="1"/>
  <c r="AF166" i="8" s="1"/>
  <c r="AF70" i="8"/>
  <c r="AF86" i="8"/>
  <c r="AG102" i="8"/>
  <c r="AF54" i="8"/>
  <c r="L118" i="8"/>
  <c r="L134" i="8" s="1"/>
  <c r="L150" i="8" s="1"/>
  <c r="L166" i="8" s="1"/>
  <c r="M102" i="8"/>
  <c r="L70" i="8"/>
  <c r="L54" i="8"/>
  <c r="L86" i="8"/>
  <c r="L38" i="8"/>
  <c r="Q41" i="8"/>
  <c r="V69" i="8"/>
  <c r="AA37" i="8"/>
  <c r="AB101" i="8"/>
  <c r="AB117" i="8" s="1"/>
  <c r="AB133" i="8" s="1"/>
  <c r="AB149" i="8" s="1"/>
  <c r="AB165" i="8" s="1"/>
  <c r="R102" i="8"/>
  <c r="Q86" i="8"/>
  <c r="Q70" i="8"/>
  <c r="Q118" i="8"/>
  <c r="Q134" i="8" s="1"/>
  <c r="Q150" i="8" s="1"/>
  <c r="Q166" i="8" s="1"/>
  <c r="Q54" i="8"/>
  <c r="Q38" i="8"/>
  <c r="V37" i="8"/>
  <c r="AA53" i="8"/>
  <c r="G51" i="8"/>
  <c r="AB102" i="8"/>
  <c r="AA54" i="8"/>
  <c r="AA118" i="8"/>
  <c r="AA134" i="8" s="1"/>
  <c r="AA150" i="8" s="1"/>
  <c r="AA166" i="8" s="1"/>
  <c r="AA70" i="8"/>
  <c r="AA86" i="8"/>
  <c r="AA38" i="8"/>
  <c r="V53" i="8"/>
  <c r="AA85" i="8"/>
  <c r="L26" i="8"/>
  <c r="G35" i="8"/>
  <c r="AF35" i="8"/>
  <c r="AG19" i="8"/>
  <c r="AG35" i="8" s="1"/>
  <c r="AF83" i="8"/>
  <c r="AF51" i="8"/>
  <c r="L42" i="8"/>
  <c r="W75" i="8"/>
  <c r="G67" i="8"/>
  <c r="V38" i="8"/>
  <c r="AF25" i="8"/>
  <c r="AF57" i="8"/>
  <c r="AA106" i="8"/>
  <c r="AA122" i="8" s="1"/>
  <c r="AA138" i="8" s="1"/>
  <c r="AA154" i="8" s="1"/>
  <c r="L114" i="8"/>
  <c r="L130" i="8" s="1"/>
  <c r="L146" i="8" s="1"/>
  <c r="L162" i="8" s="1"/>
  <c r="M98" i="8"/>
  <c r="M114" i="8" s="1"/>
  <c r="M130" i="8" s="1"/>
  <c r="M146" i="8" s="1"/>
  <c r="M162" i="8" s="1"/>
  <c r="AB92" i="8"/>
  <c r="AA108" i="8"/>
  <c r="AA124" i="8" s="1"/>
  <c r="AA140" i="8" s="1"/>
  <c r="AA156" i="8" s="1"/>
  <c r="H94" i="8"/>
  <c r="G110" i="8"/>
  <c r="G126" i="8" s="1"/>
  <c r="G142" i="8" s="1"/>
  <c r="G158" i="8" s="1"/>
  <c r="G62" i="8"/>
  <c r="G46" i="8"/>
  <c r="G30" i="8"/>
  <c r="G78" i="8"/>
  <c r="AA74" i="8"/>
  <c r="AB83" i="8"/>
  <c r="AB67" i="8"/>
  <c r="AB35" i="8"/>
  <c r="AB94" i="8"/>
  <c r="AA110" i="8"/>
  <c r="AA126" i="8" s="1"/>
  <c r="AA142" i="8" s="1"/>
  <c r="AA158" i="8" s="1"/>
  <c r="AA46" i="8"/>
  <c r="AA78" i="8"/>
  <c r="AA62" i="8"/>
  <c r="AA30" i="8"/>
  <c r="Q42" i="8"/>
  <c r="AA58" i="8"/>
  <c r="AA26" i="8"/>
  <c r="L84" i="8"/>
  <c r="L36" i="8"/>
  <c r="L52" i="8"/>
  <c r="M20" i="8"/>
  <c r="L68" i="8"/>
  <c r="AF50" i="8"/>
  <c r="AG18" i="8"/>
  <c r="AF66" i="8"/>
  <c r="AF34" i="8"/>
  <c r="AF82" i="8"/>
  <c r="H60" i="8"/>
  <c r="H44" i="8"/>
  <c r="H76" i="8"/>
  <c r="H28" i="8"/>
  <c r="Q58" i="8"/>
  <c r="R10" i="8"/>
  <c r="R26" i="8" s="1"/>
  <c r="AF75" i="8"/>
  <c r="AF59" i="8"/>
  <c r="AF43" i="8"/>
  <c r="AF27" i="8"/>
  <c r="AG11" i="8"/>
  <c r="Q26" i="8"/>
  <c r="G65" i="8"/>
  <c r="G81" i="8"/>
  <c r="H95" i="8"/>
  <c r="G63" i="8"/>
  <c r="G31" i="8"/>
  <c r="G47" i="8"/>
  <c r="G79" i="8"/>
  <c r="L106" i="8"/>
  <c r="L122" i="8" s="1"/>
  <c r="L138" i="8" s="1"/>
  <c r="L154" i="8" s="1"/>
  <c r="M90" i="8"/>
  <c r="M106" i="8" s="1"/>
  <c r="M122" i="8" s="1"/>
  <c r="M138" i="8" s="1"/>
  <c r="M154" i="8" s="1"/>
  <c r="M352" i="8"/>
  <c r="M368" i="8" s="1"/>
  <c r="M384" i="8" s="1"/>
  <c r="M400" i="8" s="1"/>
  <c r="M272" i="8"/>
  <c r="M288" i="8" s="1"/>
  <c r="M304" i="8" s="1"/>
  <c r="M320" i="8" s="1"/>
  <c r="W273" i="8"/>
  <c r="W289" i="8" s="1"/>
  <c r="W305" i="8" s="1"/>
  <c r="W321" i="8" s="1"/>
  <c r="W353" i="8"/>
  <c r="W369" i="8" s="1"/>
  <c r="W385" i="8" s="1"/>
  <c r="W401" i="8" s="1"/>
  <c r="G57" i="8"/>
  <c r="G41" i="8"/>
  <c r="H9" i="8"/>
  <c r="G25" i="8"/>
  <c r="G73" i="8"/>
  <c r="G198" i="8"/>
  <c r="G214" i="8" s="1"/>
  <c r="G230" i="8" s="1"/>
  <c r="G246" i="8" s="1"/>
  <c r="H182" i="8"/>
  <c r="G118" i="8"/>
  <c r="G134" i="8" s="1"/>
  <c r="G150" i="8" s="1"/>
  <c r="G166" i="8" s="1"/>
  <c r="W352" i="8"/>
  <c r="W368" i="8" s="1"/>
  <c r="W384" i="8" s="1"/>
  <c r="W400" i="8" s="1"/>
  <c r="W272" i="8"/>
  <c r="W288" i="8" s="1"/>
  <c r="W304" i="8" s="1"/>
  <c r="W320" i="8" s="1"/>
  <c r="W172" i="8"/>
  <c r="W188" i="8" s="1"/>
  <c r="W204" i="8" s="1"/>
  <c r="W220" i="8" s="1"/>
  <c r="W236" i="8" s="1"/>
  <c r="V188" i="8"/>
  <c r="V204" i="8" s="1"/>
  <c r="V220" i="8" s="1"/>
  <c r="V236" i="8" s="1"/>
  <c r="M196" i="8"/>
  <c r="M212" i="8" s="1"/>
  <c r="M228" i="8" s="1"/>
  <c r="M244" i="8" s="1"/>
  <c r="M116" i="8"/>
  <c r="M132" i="8" s="1"/>
  <c r="M148" i="8" s="1"/>
  <c r="M164" i="8" s="1"/>
  <c r="AB187" i="8"/>
  <c r="AB203" i="8" s="1"/>
  <c r="AB219" i="8" s="1"/>
  <c r="AB235" i="8" s="1"/>
  <c r="G49" i="8"/>
  <c r="V106" i="8"/>
  <c r="V122" i="8" s="1"/>
  <c r="V138" i="8" s="1"/>
  <c r="V154" i="8" s="1"/>
  <c r="W90" i="8"/>
  <c r="W106" i="8" s="1"/>
  <c r="W122" i="8" s="1"/>
  <c r="W138" i="8" s="1"/>
  <c r="W154" i="8" s="1"/>
  <c r="M95" i="8"/>
  <c r="L79" i="8"/>
  <c r="L31" i="8"/>
  <c r="L63" i="8"/>
  <c r="L47" i="8"/>
  <c r="M174" i="8"/>
  <c r="L190" i="8"/>
  <c r="L206" i="8" s="1"/>
  <c r="L222" i="8" s="1"/>
  <c r="L238" i="8" s="1"/>
  <c r="L110" i="8"/>
  <c r="L126" i="8" s="1"/>
  <c r="L142" i="8" s="1"/>
  <c r="L158" i="8" s="1"/>
  <c r="W198" i="8"/>
  <c r="W214" i="8" s="1"/>
  <c r="W230" i="8" s="1"/>
  <c r="W246" i="8" s="1"/>
  <c r="W118" i="8"/>
  <c r="W134" i="8" s="1"/>
  <c r="W150" i="8" s="1"/>
  <c r="W166" i="8" s="1"/>
  <c r="R353" i="8"/>
  <c r="R369" i="8" s="1"/>
  <c r="R385" i="8" s="1"/>
  <c r="R401" i="8" s="1"/>
  <c r="AG90" i="8"/>
  <c r="AF74" i="8"/>
  <c r="AF58" i="8"/>
  <c r="AF42" i="8"/>
  <c r="AF26" i="8"/>
  <c r="AB116" i="8"/>
  <c r="AB132" i="8" s="1"/>
  <c r="AB148" i="8" s="1"/>
  <c r="AB164" i="8" s="1"/>
  <c r="AB84" i="8"/>
  <c r="AB68" i="8"/>
  <c r="AB52" i="8"/>
  <c r="AB36" i="8"/>
  <c r="Q67" i="8"/>
  <c r="G105" i="8"/>
  <c r="G121" i="8" s="1"/>
  <c r="G137" i="8" s="1"/>
  <c r="G153" i="8" s="1"/>
  <c r="G33" i="8"/>
  <c r="W192" i="8"/>
  <c r="W208" i="8" s="1"/>
  <c r="W224" i="8" s="1"/>
  <c r="W240" i="8" s="1"/>
  <c r="V275" i="8"/>
  <c r="V291" i="8" s="1"/>
  <c r="V307" i="8" s="1"/>
  <c r="V323" i="8" s="1"/>
  <c r="W259" i="8"/>
  <c r="W275" i="8" s="1"/>
  <c r="W291" i="8" s="1"/>
  <c r="W307" i="8" s="1"/>
  <c r="W323" i="8" s="1"/>
  <c r="M252" i="8"/>
  <c r="M188" i="8" s="1"/>
  <c r="M204" i="8" s="1"/>
  <c r="M220" i="8" s="1"/>
  <c r="M236" i="8" s="1"/>
  <c r="L188" i="8"/>
  <c r="L204" i="8" s="1"/>
  <c r="L220" i="8" s="1"/>
  <c r="L236" i="8" s="1"/>
  <c r="M337" i="8"/>
  <c r="L353" i="8"/>
  <c r="L369" i="8" s="1"/>
  <c r="L385" i="8" s="1"/>
  <c r="L401" i="8" s="1"/>
  <c r="W12" i="8"/>
  <c r="V76" i="8"/>
  <c r="V44" i="8"/>
  <c r="V60" i="8"/>
  <c r="V28" i="8"/>
  <c r="Q356" i="8"/>
  <c r="Q372" i="8" s="1"/>
  <c r="Q388" i="8" s="1"/>
  <c r="Q404" i="8" s="1"/>
  <c r="R340" i="8"/>
  <c r="Q276" i="8"/>
  <c r="Q292" i="8" s="1"/>
  <c r="Q308" i="8" s="1"/>
  <c r="Q324" i="8" s="1"/>
  <c r="M91" i="8"/>
  <c r="L75" i="8"/>
  <c r="L43" i="8"/>
  <c r="L27" i="8"/>
  <c r="L59" i="8"/>
  <c r="L107" i="8"/>
  <c r="L123" i="8" s="1"/>
  <c r="L139" i="8" s="1"/>
  <c r="L155" i="8" s="1"/>
  <c r="W260" i="8"/>
  <c r="V196" i="8"/>
  <c r="V212" i="8" s="1"/>
  <c r="V228" i="8" s="1"/>
  <c r="V244" i="8" s="1"/>
  <c r="V276" i="8"/>
  <c r="V292" i="8" s="1"/>
  <c r="V308" i="8" s="1"/>
  <c r="V324" i="8" s="1"/>
  <c r="AG12" i="8"/>
  <c r="AF44" i="8"/>
  <c r="AF28" i="8"/>
  <c r="AF76" i="8"/>
  <c r="AF60" i="8"/>
  <c r="L357" i="8"/>
  <c r="L373" i="8" s="1"/>
  <c r="L389" i="8" s="1"/>
  <c r="L405" i="8" s="1"/>
  <c r="L277" i="8"/>
  <c r="L293" i="8" s="1"/>
  <c r="L309" i="8" s="1"/>
  <c r="L325" i="8" s="1"/>
  <c r="M341" i="8"/>
  <c r="R342" i="8"/>
  <c r="Q358" i="8"/>
  <c r="Q374" i="8" s="1"/>
  <c r="Q390" i="8" s="1"/>
  <c r="Q406" i="8" s="1"/>
  <c r="Q278" i="8"/>
  <c r="Q294" i="8" s="1"/>
  <c r="Q310" i="8" s="1"/>
  <c r="Q326" i="8" s="1"/>
  <c r="G271" i="8"/>
  <c r="G287" i="8" s="1"/>
  <c r="G303" i="8" s="1"/>
  <c r="G319" i="8" s="1"/>
  <c r="G351" i="8"/>
  <c r="G367" i="8" s="1"/>
  <c r="G383" i="8" s="1"/>
  <c r="G399" i="8" s="1"/>
  <c r="H335" i="8"/>
  <c r="AF63" i="8"/>
  <c r="AF47" i="8"/>
  <c r="AG95" i="8"/>
  <c r="AF31" i="8"/>
  <c r="AF79" i="8"/>
  <c r="W186" i="8"/>
  <c r="W202" i="8" s="1"/>
  <c r="W218" i="8" s="1"/>
  <c r="W234" i="8" s="1"/>
  <c r="W266" i="8"/>
  <c r="W282" i="8" s="1"/>
  <c r="W298" i="8" s="1"/>
  <c r="W314" i="8" s="1"/>
  <c r="AF356" i="8"/>
  <c r="AF372" i="8" s="1"/>
  <c r="AF388" i="8" s="1"/>
  <c r="AF404" i="8" s="1"/>
  <c r="AG340" i="8"/>
  <c r="AG356" i="8" s="1"/>
  <c r="AG372" i="8" s="1"/>
  <c r="AG388" i="8" s="1"/>
  <c r="AG404" i="8" s="1"/>
  <c r="G86" i="8"/>
  <c r="H22" i="8"/>
  <c r="G54" i="8"/>
  <c r="G70" i="8"/>
  <c r="G38" i="8"/>
  <c r="H341" i="8"/>
  <c r="G277" i="8"/>
  <c r="G293" i="8" s="1"/>
  <c r="G309" i="8" s="1"/>
  <c r="G325" i="8" s="1"/>
  <c r="G357" i="8"/>
  <c r="G373" i="8" s="1"/>
  <c r="G389" i="8" s="1"/>
  <c r="G405" i="8" s="1"/>
  <c r="AF190" i="8"/>
  <c r="AF206" i="8" s="1"/>
  <c r="AF222" i="8" s="1"/>
  <c r="AF238" i="8" s="1"/>
  <c r="AG174" i="8"/>
  <c r="AF110" i="8"/>
  <c r="AF126" i="8" s="1"/>
  <c r="AF142" i="8" s="1"/>
  <c r="AF158" i="8" s="1"/>
  <c r="J49" i="4"/>
  <c r="H49" i="4"/>
  <c r="H50" i="4"/>
  <c r="H48" i="4"/>
  <c r="AB93" i="8"/>
  <c r="AB109" i="8" s="1"/>
  <c r="AB125" i="8" s="1"/>
  <c r="AB141" i="8" s="1"/>
  <c r="AB157" i="8" s="1"/>
  <c r="AA109" i="8"/>
  <c r="AA125" i="8" s="1"/>
  <c r="AA141" i="8" s="1"/>
  <c r="AA157" i="8" s="1"/>
  <c r="L273" i="8"/>
  <c r="L289" i="8" s="1"/>
  <c r="L305" i="8" s="1"/>
  <c r="L321" i="8" s="1"/>
  <c r="L193" i="8"/>
  <c r="L209" i="8" s="1"/>
  <c r="L225" i="8" s="1"/>
  <c r="L241" i="8" s="1"/>
  <c r="M257" i="8"/>
  <c r="H185" i="8"/>
  <c r="H201" i="8" s="1"/>
  <c r="H217" i="8" s="1"/>
  <c r="H233" i="8" s="1"/>
  <c r="H105" i="8"/>
  <c r="H121" i="8" s="1"/>
  <c r="H137" i="8" s="1"/>
  <c r="H153" i="8" s="1"/>
  <c r="M340" i="8"/>
  <c r="L356" i="8"/>
  <c r="L372" i="8" s="1"/>
  <c r="L388" i="8" s="1"/>
  <c r="L404" i="8" s="1"/>
  <c r="L276" i="8"/>
  <c r="L292" i="8" s="1"/>
  <c r="L308" i="8" s="1"/>
  <c r="L324" i="8" s="1"/>
  <c r="H65" i="8"/>
  <c r="H81" i="8"/>
  <c r="H33" i="8"/>
  <c r="H113" i="8"/>
  <c r="H129" i="8" s="1"/>
  <c r="H145" i="8" s="1"/>
  <c r="H161" i="8" s="1"/>
  <c r="H49" i="8"/>
  <c r="M249" i="8"/>
  <c r="M265" i="8" s="1"/>
  <c r="M281" i="8" s="1"/>
  <c r="M297" i="8" s="1"/>
  <c r="M313" i="8" s="1"/>
  <c r="L265" i="8"/>
  <c r="L281" i="8" s="1"/>
  <c r="L297" i="8" s="1"/>
  <c r="L313" i="8" s="1"/>
  <c r="H342" i="8"/>
  <c r="G358" i="8"/>
  <c r="G374" i="8" s="1"/>
  <c r="G390" i="8" s="1"/>
  <c r="G406" i="8" s="1"/>
  <c r="G278" i="8"/>
  <c r="G294" i="8" s="1"/>
  <c r="G310" i="8" s="1"/>
  <c r="G326" i="8" s="1"/>
  <c r="H99" i="8"/>
  <c r="H51" i="8" s="1"/>
  <c r="G115" i="8"/>
  <c r="G131" i="8" s="1"/>
  <c r="G147" i="8" s="1"/>
  <c r="G163" i="8" s="1"/>
  <c r="W178" i="8"/>
  <c r="V194" i="8"/>
  <c r="V210" i="8" s="1"/>
  <c r="V226" i="8" s="1"/>
  <c r="V242" i="8" s="1"/>
  <c r="V114" i="8"/>
  <c r="V130" i="8" s="1"/>
  <c r="V146" i="8" s="1"/>
  <c r="V162" i="8" s="1"/>
  <c r="AB250" i="8"/>
  <c r="AB266" i="8" s="1"/>
  <c r="AB282" i="8" s="1"/>
  <c r="AB298" i="8" s="1"/>
  <c r="AB314" i="8" s="1"/>
  <c r="AA266" i="8"/>
  <c r="AA282" i="8" s="1"/>
  <c r="AA298" i="8" s="1"/>
  <c r="AA314" i="8" s="1"/>
  <c r="AB352" i="8"/>
  <c r="AB368" i="8" s="1"/>
  <c r="AB384" i="8" s="1"/>
  <c r="AB400" i="8" s="1"/>
  <c r="AB272" i="8"/>
  <c r="AB288" i="8" s="1"/>
  <c r="AB304" i="8" s="1"/>
  <c r="AB320" i="8" s="1"/>
  <c r="AA82" i="8"/>
  <c r="AA66" i="8"/>
  <c r="AB18" i="8"/>
  <c r="AA34" i="8"/>
  <c r="AA50" i="8"/>
  <c r="W179" i="8"/>
  <c r="V195" i="8"/>
  <c r="V211" i="8" s="1"/>
  <c r="V227" i="8" s="1"/>
  <c r="V243" i="8" s="1"/>
  <c r="M53" i="8"/>
  <c r="M37" i="8"/>
  <c r="M69" i="8"/>
  <c r="M85" i="8"/>
  <c r="Q188" i="8"/>
  <c r="Q204" i="8" s="1"/>
  <c r="Q220" i="8" s="1"/>
  <c r="Q236" i="8" s="1"/>
  <c r="Q108" i="8"/>
  <c r="Q124" i="8" s="1"/>
  <c r="Q140" i="8" s="1"/>
  <c r="Q156" i="8" s="1"/>
  <c r="R172" i="8"/>
  <c r="H181" i="8"/>
  <c r="H117" i="8" s="1"/>
  <c r="H133" i="8" s="1"/>
  <c r="H149" i="8" s="1"/>
  <c r="H165" i="8" s="1"/>
  <c r="G197" i="8"/>
  <c r="G213" i="8" s="1"/>
  <c r="G229" i="8" s="1"/>
  <c r="G245" i="8" s="1"/>
  <c r="Q109" i="8"/>
  <c r="Q125" i="8" s="1"/>
  <c r="Q141" i="8" s="1"/>
  <c r="Q157" i="8" s="1"/>
  <c r="R93" i="8"/>
  <c r="H100" i="8"/>
  <c r="G116" i="8"/>
  <c r="G132" i="8" s="1"/>
  <c r="G148" i="8" s="1"/>
  <c r="G164" i="8" s="1"/>
  <c r="G68" i="8"/>
  <c r="G84" i="8"/>
  <c r="G52" i="8"/>
  <c r="G36" i="8"/>
  <c r="W253" i="8"/>
  <c r="V189" i="8"/>
  <c r="V205" i="8" s="1"/>
  <c r="V221" i="8" s="1"/>
  <c r="V237" i="8" s="1"/>
  <c r="V269" i="8"/>
  <c r="V285" i="8" s="1"/>
  <c r="V301" i="8" s="1"/>
  <c r="V317" i="8" s="1"/>
  <c r="AB348" i="8"/>
  <c r="AB364" i="8" s="1"/>
  <c r="AB380" i="8" s="1"/>
  <c r="AB396" i="8" s="1"/>
  <c r="AB268" i="8"/>
  <c r="AB284" i="8" s="1"/>
  <c r="AB300" i="8" s="1"/>
  <c r="AB316" i="8" s="1"/>
  <c r="R257" i="8"/>
  <c r="Q273" i="8"/>
  <c r="Q289" i="8" s="1"/>
  <c r="Q305" i="8" s="1"/>
  <c r="Q321" i="8" s="1"/>
  <c r="Q193" i="8"/>
  <c r="Q209" i="8" s="1"/>
  <c r="Q225" i="8" s="1"/>
  <c r="Q241" i="8" s="1"/>
  <c r="AB260" i="8"/>
  <c r="AB196" i="8" s="1"/>
  <c r="AB212" i="8" s="1"/>
  <c r="AB228" i="8" s="1"/>
  <c r="AB244" i="8" s="1"/>
  <c r="AA196" i="8"/>
  <c r="AA212" i="8" s="1"/>
  <c r="AA228" i="8" s="1"/>
  <c r="AA244" i="8" s="1"/>
  <c r="W254" i="8"/>
  <c r="V190" i="8"/>
  <c r="V206" i="8" s="1"/>
  <c r="V222" i="8" s="1"/>
  <c r="V238" i="8" s="1"/>
  <c r="AA186" i="8"/>
  <c r="AA202" i="8" s="1"/>
  <c r="AA218" i="8" s="1"/>
  <c r="AA234" i="8" s="1"/>
  <c r="M99" i="8"/>
  <c r="L83" i="8"/>
  <c r="L51" i="8"/>
  <c r="L35" i="8"/>
  <c r="L67" i="8"/>
  <c r="W100" i="8"/>
  <c r="V116" i="8"/>
  <c r="V132" i="8" s="1"/>
  <c r="V148" i="8" s="1"/>
  <c r="V164" i="8" s="1"/>
  <c r="V52" i="8"/>
  <c r="V36" i="8"/>
  <c r="V68" i="8"/>
  <c r="V84" i="8"/>
  <c r="G191" i="8"/>
  <c r="G207" i="8" s="1"/>
  <c r="G223" i="8" s="1"/>
  <c r="G239" i="8" s="1"/>
  <c r="H175" i="8"/>
  <c r="G111" i="8"/>
  <c r="G127" i="8" s="1"/>
  <c r="G143" i="8" s="1"/>
  <c r="G159" i="8" s="1"/>
  <c r="H352" i="8"/>
  <c r="H368" i="8" s="1"/>
  <c r="H384" i="8" s="1"/>
  <c r="H400" i="8" s="1"/>
  <c r="H272" i="8"/>
  <c r="H288" i="8" s="1"/>
  <c r="H304" i="8" s="1"/>
  <c r="H320" i="8" s="1"/>
  <c r="AB179" i="8"/>
  <c r="AA115" i="8"/>
  <c r="AA131" i="8" s="1"/>
  <c r="AA147" i="8" s="1"/>
  <c r="AA163" i="8" s="1"/>
  <c r="AB254" i="8"/>
  <c r="AB190" i="8" s="1"/>
  <c r="AB206" i="8" s="1"/>
  <c r="AB222" i="8" s="1"/>
  <c r="AB238" i="8" s="1"/>
  <c r="AA190" i="8"/>
  <c r="AA206" i="8" s="1"/>
  <c r="AA222" i="8" s="1"/>
  <c r="AA238" i="8" s="1"/>
  <c r="R47" i="8"/>
  <c r="R31" i="8"/>
  <c r="R63" i="8"/>
  <c r="R79" i="8"/>
  <c r="AB33" i="8"/>
  <c r="AB113" i="8"/>
  <c r="AB129" i="8" s="1"/>
  <c r="AB145" i="8" s="1"/>
  <c r="AB161" i="8" s="1"/>
  <c r="AB81" i="8"/>
  <c r="AB65" i="8"/>
  <c r="AB49" i="8"/>
  <c r="M269" i="8"/>
  <c r="M285" i="8" s="1"/>
  <c r="M301" i="8" s="1"/>
  <c r="M317" i="8" s="1"/>
  <c r="AF194" i="8"/>
  <c r="AF210" i="8" s="1"/>
  <c r="AF226" i="8" s="1"/>
  <c r="AF242" i="8" s="1"/>
  <c r="AG258" i="8"/>
  <c r="AG274" i="8" s="1"/>
  <c r="AG290" i="8" s="1"/>
  <c r="AG306" i="8" s="1"/>
  <c r="AG322" i="8" s="1"/>
  <c r="Q51" i="8"/>
  <c r="Q348" i="8"/>
  <c r="Q364" i="8" s="1"/>
  <c r="Q380" i="8" s="1"/>
  <c r="Q396" i="8" s="1"/>
  <c r="R332" i="8"/>
  <c r="Q268" i="8"/>
  <c r="Q284" i="8" s="1"/>
  <c r="Q300" i="8" s="1"/>
  <c r="Q316" i="8" s="1"/>
  <c r="G77" i="8"/>
  <c r="G61" i="8"/>
  <c r="G29" i="8"/>
  <c r="H13" i="8"/>
  <c r="G45" i="8"/>
  <c r="R173" i="8"/>
  <c r="Q189" i="8"/>
  <c r="Q205" i="8" s="1"/>
  <c r="Q221" i="8" s="1"/>
  <c r="Q237" i="8" s="1"/>
  <c r="W181" i="8"/>
  <c r="V197" i="8"/>
  <c r="V213" i="8" s="1"/>
  <c r="V229" i="8" s="1"/>
  <c r="V245" i="8" s="1"/>
  <c r="M348" i="8"/>
  <c r="M364" i="8" s="1"/>
  <c r="M380" i="8" s="1"/>
  <c r="M396" i="8" s="1"/>
  <c r="W249" i="8"/>
  <c r="W265" i="8" s="1"/>
  <c r="W281" i="8" s="1"/>
  <c r="W297" i="8" s="1"/>
  <c r="W313" i="8" s="1"/>
  <c r="V265" i="8"/>
  <c r="V281" i="8" s="1"/>
  <c r="V297" i="8" s="1"/>
  <c r="V313" i="8" s="1"/>
  <c r="J50" i="4"/>
  <c r="R41" i="8"/>
  <c r="R25" i="8"/>
  <c r="R73" i="8"/>
  <c r="R57" i="8"/>
  <c r="H348" i="8"/>
  <c r="H364" i="8" s="1"/>
  <c r="H380" i="8" s="1"/>
  <c r="H396" i="8" s="1"/>
  <c r="H268" i="8"/>
  <c r="H284" i="8" s="1"/>
  <c r="H300" i="8" s="1"/>
  <c r="H316" i="8" s="1"/>
  <c r="AA274" i="8"/>
  <c r="AA290" i="8" s="1"/>
  <c r="AA306" i="8" s="1"/>
  <c r="AA322" i="8" s="1"/>
  <c r="AA194" i="8"/>
  <c r="AA210" i="8" s="1"/>
  <c r="AA226" i="8" s="1"/>
  <c r="AA242" i="8" s="1"/>
  <c r="AB258" i="8"/>
  <c r="M96" i="8"/>
  <c r="L64" i="8"/>
  <c r="L48" i="8"/>
  <c r="L32" i="8"/>
  <c r="L80" i="8"/>
  <c r="L112" i="8"/>
  <c r="L128" i="8" s="1"/>
  <c r="L144" i="8" s="1"/>
  <c r="L160" i="8" s="1"/>
  <c r="J47" i="4"/>
  <c r="K26" i="5" s="1"/>
  <c r="W14" i="8"/>
  <c r="V30" i="8"/>
  <c r="V78" i="8"/>
  <c r="V62" i="8"/>
  <c r="V46" i="8"/>
  <c r="AG169" i="8"/>
  <c r="AF185" i="8"/>
  <c r="AF201" i="8" s="1"/>
  <c r="AF217" i="8" s="1"/>
  <c r="AF233" i="8" s="1"/>
  <c r="AF105" i="8"/>
  <c r="AF121" i="8" s="1"/>
  <c r="AF137" i="8" s="1"/>
  <c r="AF153" i="8" s="1"/>
  <c r="AG354" i="8"/>
  <c r="AG370" i="8" s="1"/>
  <c r="AG386" i="8" s="1"/>
  <c r="AG402" i="8" s="1"/>
  <c r="R334" i="8"/>
  <c r="Q350" i="8"/>
  <c r="Q366" i="8" s="1"/>
  <c r="Q382" i="8" s="1"/>
  <c r="Q398" i="8" s="1"/>
  <c r="Q270" i="8"/>
  <c r="Q286" i="8" s="1"/>
  <c r="Q302" i="8" s="1"/>
  <c r="Q318" i="8" s="1"/>
  <c r="AA63" i="8"/>
  <c r="AA79" i="8"/>
  <c r="AA47" i="8"/>
  <c r="AA31" i="8"/>
  <c r="AB15" i="8"/>
  <c r="AF32" i="8"/>
  <c r="AG96" i="8"/>
  <c r="AF112" i="8"/>
  <c r="AF128" i="8" s="1"/>
  <c r="AF144" i="8" s="1"/>
  <c r="AF160" i="8" s="1"/>
  <c r="AF80" i="8"/>
  <c r="AF64" i="8"/>
  <c r="AF48" i="8"/>
  <c r="H96" i="8"/>
  <c r="G80" i="8"/>
  <c r="G48" i="8"/>
  <c r="G112" i="8"/>
  <c r="G128" i="8" s="1"/>
  <c r="G144" i="8" s="1"/>
  <c r="G160" i="8" s="1"/>
  <c r="G32" i="8"/>
  <c r="G64" i="8"/>
  <c r="AG29" i="8"/>
  <c r="R33" i="8"/>
  <c r="R65" i="8"/>
  <c r="R81" i="8"/>
  <c r="R49" i="8"/>
  <c r="AG84" i="8"/>
  <c r="AG52" i="8"/>
  <c r="AG36" i="8"/>
  <c r="AG68" i="8"/>
  <c r="AB105" i="8"/>
  <c r="AB121" i="8" s="1"/>
  <c r="AB137" i="8" s="1"/>
  <c r="AB153" i="8" s="1"/>
  <c r="AB185" i="8"/>
  <c r="AB201" i="8" s="1"/>
  <c r="AB217" i="8" s="1"/>
  <c r="AB233" i="8" s="1"/>
  <c r="R249" i="8"/>
  <c r="R185" i="8" s="1"/>
  <c r="R201" i="8" s="1"/>
  <c r="R217" i="8" s="1"/>
  <c r="R233" i="8" s="1"/>
  <c r="Q265" i="8"/>
  <c r="Q281" i="8" s="1"/>
  <c r="Q297" i="8" s="1"/>
  <c r="Q313" i="8" s="1"/>
  <c r="AG260" i="8"/>
  <c r="AF276" i="8"/>
  <c r="AF292" i="8" s="1"/>
  <c r="AF308" i="8" s="1"/>
  <c r="AF324" i="8" s="1"/>
  <c r="V354" i="8"/>
  <c r="V370" i="8" s="1"/>
  <c r="V386" i="8" s="1"/>
  <c r="V402" i="8" s="1"/>
  <c r="W338" i="8"/>
  <c r="V274" i="8"/>
  <c r="V290" i="8" s="1"/>
  <c r="V306" i="8" s="1"/>
  <c r="V322" i="8" s="1"/>
  <c r="AA276" i="8"/>
  <c r="AA292" i="8" s="1"/>
  <c r="AA308" i="8" s="1"/>
  <c r="AA324" i="8" s="1"/>
  <c r="AB340" i="8"/>
  <c r="AA356" i="8"/>
  <c r="AA372" i="8" s="1"/>
  <c r="AA388" i="8" s="1"/>
  <c r="AA404" i="8" s="1"/>
  <c r="AG351" i="8"/>
  <c r="AG367" i="8" s="1"/>
  <c r="AG383" i="8" s="1"/>
  <c r="AG399" i="8" s="1"/>
  <c r="G59" i="8"/>
  <c r="AG25" i="8"/>
  <c r="AG57" i="8"/>
  <c r="AG41" i="8"/>
  <c r="AG73" i="8"/>
  <c r="W96" i="8"/>
  <c r="V48" i="8"/>
  <c r="V112" i="8"/>
  <c r="V128" i="8" s="1"/>
  <c r="V144" i="8" s="1"/>
  <c r="V160" i="8" s="1"/>
  <c r="V32" i="8"/>
  <c r="V80" i="8"/>
  <c r="V64" i="8"/>
  <c r="H85" i="8"/>
  <c r="H69" i="8"/>
  <c r="H53" i="8"/>
  <c r="H37" i="8"/>
  <c r="AG170" i="8"/>
  <c r="AF186" i="8"/>
  <c r="AF202" i="8" s="1"/>
  <c r="AF218" i="8" s="1"/>
  <c r="AF234" i="8" s="1"/>
  <c r="AF106" i="8"/>
  <c r="AF122" i="8" s="1"/>
  <c r="AF138" i="8" s="1"/>
  <c r="AF154" i="8" s="1"/>
  <c r="L195" i="8"/>
  <c r="L211" i="8" s="1"/>
  <c r="L227" i="8" s="1"/>
  <c r="L243" i="8" s="1"/>
  <c r="M179" i="8"/>
  <c r="L115" i="8"/>
  <c r="L131" i="8" s="1"/>
  <c r="L147" i="8" s="1"/>
  <c r="L163" i="8" s="1"/>
  <c r="L117" i="8"/>
  <c r="L133" i="8" s="1"/>
  <c r="L149" i="8" s="1"/>
  <c r="L165" i="8" s="1"/>
  <c r="M181" i="8"/>
  <c r="L197" i="8"/>
  <c r="L213" i="8" s="1"/>
  <c r="L229" i="8" s="1"/>
  <c r="L245" i="8" s="1"/>
  <c r="M347" i="8"/>
  <c r="M363" i="8" s="1"/>
  <c r="M379" i="8" s="1"/>
  <c r="M395" i="8" s="1"/>
  <c r="M267" i="8"/>
  <c r="M283" i="8" s="1"/>
  <c r="M299" i="8" s="1"/>
  <c r="M315" i="8" s="1"/>
  <c r="M334" i="8"/>
  <c r="L350" i="8"/>
  <c r="L366" i="8" s="1"/>
  <c r="L382" i="8" s="1"/>
  <c r="L398" i="8" s="1"/>
  <c r="L270" i="8"/>
  <c r="L286" i="8" s="1"/>
  <c r="L302" i="8" s="1"/>
  <c r="L318" i="8" s="1"/>
  <c r="R174" i="8"/>
  <c r="Q190" i="8"/>
  <c r="Q206" i="8" s="1"/>
  <c r="Q222" i="8" s="1"/>
  <c r="Q238" i="8" s="1"/>
  <c r="Q110" i="8"/>
  <c r="Q126" i="8" s="1"/>
  <c r="Q142" i="8" s="1"/>
  <c r="Q158" i="8" s="1"/>
  <c r="G354" i="8"/>
  <c r="G370" i="8" s="1"/>
  <c r="G386" i="8" s="1"/>
  <c r="G402" i="8" s="1"/>
  <c r="H338" i="8"/>
  <c r="G274" i="8"/>
  <c r="G290" i="8" s="1"/>
  <c r="G306" i="8" s="1"/>
  <c r="G322" i="8" s="1"/>
  <c r="W358" i="8"/>
  <c r="W374" i="8" s="1"/>
  <c r="W390" i="8" s="1"/>
  <c r="W406" i="8" s="1"/>
  <c r="W278" i="8"/>
  <c r="W294" i="8" s="1"/>
  <c r="W310" i="8" s="1"/>
  <c r="W326" i="8" s="1"/>
  <c r="AB26" i="8"/>
  <c r="AB74" i="8"/>
  <c r="AB58" i="8"/>
  <c r="AB42" i="8"/>
  <c r="R12" i="8"/>
  <c r="Q60" i="8"/>
  <c r="Q76" i="8"/>
  <c r="Q44" i="8"/>
  <c r="Q28" i="8"/>
  <c r="I51" i="4"/>
  <c r="K27" i="5" s="1"/>
  <c r="J48" i="4"/>
  <c r="K28" i="5" s="1"/>
  <c r="AG69" i="8"/>
  <c r="AG53" i="8"/>
  <c r="AG37" i="8"/>
  <c r="AG85" i="8"/>
  <c r="M25" i="8"/>
  <c r="M73" i="8"/>
  <c r="M57" i="8"/>
  <c r="M41" i="8"/>
  <c r="G42" i="8"/>
  <c r="G26" i="8"/>
  <c r="G74" i="8"/>
  <c r="G58" i="8"/>
  <c r="G106" i="8"/>
  <c r="G122" i="8" s="1"/>
  <c r="G138" i="8" s="1"/>
  <c r="G154" i="8" s="1"/>
  <c r="H90" i="8"/>
  <c r="AF81" i="8"/>
  <c r="AF49" i="8"/>
  <c r="AF33" i="8"/>
  <c r="AF113" i="8"/>
  <c r="AF129" i="8" s="1"/>
  <c r="AF145" i="8" s="1"/>
  <c r="AF161" i="8" s="1"/>
  <c r="AG97" i="8"/>
  <c r="AF65" i="8"/>
  <c r="Q186" i="8"/>
  <c r="Q202" i="8" s="1"/>
  <c r="Q218" i="8" s="1"/>
  <c r="Q234" i="8" s="1"/>
  <c r="R170" i="8"/>
  <c r="Q106" i="8"/>
  <c r="Q122" i="8" s="1"/>
  <c r="Q138" i="8" s="1"/>
  <c r="Q154" i="8" s="1"/>
  <c r="V185" i="8"/>
  <c r="V201" i="8" s="1"/>
  <c r="V217" i="8" s="1"/>
  <c r="V233" i="8" s="1"/>
  <c r="W169" i="8"/>
  <c r="AB12" i="8"/>
  <c r="AA60" i="8"/>
  <c r="AA28" i="8"/>
  <c r="AA44" i="8"/>
  <c r="AA76" i="8"/>
  <c r="W53" i="8"/>
  <c r="W69" i="8"/>
  <c r="W37" i="8"/>
  <c r="W85" i="8"/>
  <c r="M13" i="8"/>
  <c r="L61" i="8"/>
  <c r="L29" i="8"/>
  <c r="L45" i="8"/>
  <c r="L77" i="8"/>
  <c r="R21" i="8"/>
  <c r="Q69" i="8"/>
  <c r="Q37" i="8"/>
  <c r="Q85" i="8"/>
  <c r="Q53" i="8"/>
  <c r="AF116" i="8"/>
  <c r="AF132" i="8" s="1"/>
  <c r="AF148" i="8" s="1"/>
  <c r="AF164" i="8" s="1"/>
  <c r="R250" i="8"/>
  <c r="Q266" i="8"/>
  <c r="Q282" i="8" s="1"/>
  <c r="Q298" i="8" s="1"/>
  <c r="Q314" i="8" s="1"/>
  <c r="H190" i="8"/>
  <c r="H206" i="8" s="1"/>
  <c r="H222" i="8" s="1"/>
  <c r="H238" i="8" s="1"/>
  <c r="H270" i="8"/>
  <c r="H286" i="8" s="1"/>
  <c r="H302" i="8" s="1"/>
  <c r="H318" i="8" s="1"/>
  <c r="AF346" i="8"/>
  <c r="AF362" i="8" s="1"/>
  <c r="AF378" i="8" s="1"/>
  <c r="AF394" i="8" s="1"/>
  <c r="AG330" i="8"/>
  <c r="AG266" i="8" s="1"/>
  <c r="M355" i="8"/>
  <c r="M371" i="8" s="1"/>
  <c r="M387" i="8" s="1"/>
  <c r="M403" i="8" s="1"/>
  <c r="G43" i="8"/>
  <c r="G75" i="8"/>
  <c r="R13" i="8"/>
  <c r="Q77" i="8"/>
  <c r="Q61" i="8"/>
  <c r="Q29" i="8"/>
  <c r="Q45" i="8"/>
  <c r="W89" i="8"/>
  <c r="W25" i="8" s="1"/>
  <c r="V105" i="8"/>
  <c r="V121" i="8" s="1"/>
  <c r="V137" i="8" s="1"/>
  <c r="V153" i="8" s="1"/>
  <c r="AB106" i="8"/>
  <c r="AB122" i="8" s="1"/>
  <c r="AB138" i="8" s="1"/>
  <c r="AB154" i="8" s="1"/>
  <c r="AG117" i="8"/>
  <c r="AG133" i="8" s="1"/>
  <c r="AG149" i="8" s="1"/>
  <c r="AG165" i="8" s="1"/>
  <c r="L111" i="8"/>
  <c r="L127" i="8" s="1"/>
  <c r="L143" i="8" s="1"/>
  <c r="L159" i="8" s="1"/>
  <c r="L191" i="8"/>
  <c r="L207" i="8" s="1"/>
  <c r="L223" i="8" s="1"/>
  <c r="L239" i="8" s="1"/>
  <c r="M175" i="8"/>
  <c r="R352" i="8"/>
  <c r="R368" i="8" s="1"/>
  <c r="R384" i="8" s="1"/>
  <c r="R400" i="8" s="1"/>
  <c r="R272" i="8"/>
  <c r="R288" i="8" s="1"/>
  <c r="R304" i="8" s="1"/>
  <c r="R320" i="8" s="1"/>
  <c r="M259" i="8"/>
  <c r="L275" i="8"/>
  <c r="L291" i="8" s="1"/>
  <c r="L307" i="8" s="1"/>
  <c r="L323" i="8" s="1"/>
  <c r="W347" i="8"/>
  <c r="W363" i="8" s="1"/>
  <c r="W379" i="8" s="1"/>
  <c r="W395" i="8" s="1"/>
  <c r="W267" i="8"/>
  <c r="W283" i="8" s="1"/>
  <c r="W299" i="8" s="1"/>
  <c r="W315" i="8" s="1"/>
  <c r="AB334" i="8"/>
  <c r="AA350" i="8"/>
  <c r="AA366" i="8" s="1"/>
  <c r="AA382" i="8" s="1"/>
  <c r="AA398" i="8" s="1"/>
  <c r="AA270" i="8"/>
  <c r="AA286" i="8" s="1"/>
  <c r="AA302" i="8" s="1"/>
  <c r="AA318" i="8" s="1"/>
  <c r="AF191" i="8"/>
  <c r="AF207" i="8" s="1"/>
  <c r="AF223" i="8" s="1"/>
  <c r="AF239" i="8" s="1"/>
  <c r="AG175" i="8"/>
  <c r="AF111" i="8"/>
  <c r="AF127" i="8" s="1"/>
  <c r="AF143" i="8" s="1"/>
  <c r="AF159" i="8" s="1"/>
  <c r="AF347" i="8"/>
  <c r="AF363" i="8" s="1"/>
  <c r="AF379" i="8" s="1"/>
  <c r="AF395" i="8" s="1"/>
  <c r="AG331" i="8"/>
  <c r="AF267" i="8"/>
  <c r="AF283" i="8" s="1"/>
  <c r="AF299" i="8" s="1"/>
  <c r="AF315" i="8" s="1"/>
  <c r="AF357" i="8"/>
  <c r="AF373" i="8" s="1"/>
  <c r="AF389" i="8" s="1"/>
  <c r="AF405" i="8" s="1"/>
  <c r="AG341" i="8"/>
  <c r="AF277" i="8"/>
  <c r="AF293" i="8" s="1"/>
  <c r="AF309" i="8" s="1"/>
  <c r="AF325" i="8" s="1"/>
  <c r="I48" i="4"/>
  <c r="I50" i="4"/>
  <c r="I49" i="4"/>
  <c r="W65" i="8"/>
  <c r="W33" i="8"/>
  <c r="W49" i="8"/>
  <c r="W81" i="8"/>
  <c r="Q59" i="8"/>
  <c r="Q27" i="8"/>
  <c r="R91" i="8"/>
  <c r="Q107" i="8"/>
  <c r="Q123" i="8" s="1"/>
  <c r="Q139" i="8" s="1"/>
  <c r="Q155" i="8" s="1"/>
  <c r="Q43" i="8"/>
  <c r="Q75" i="8"/>
  <c r="L274" i="8"/>
  <c r="L290" i="8" s="1"/>
  <c r="L306" i="8" s="1"/>
  <c r="L322" i="8" s="1"/>
  <c r="L194" i="8"/>
  <c r="L210" i="8" s="1"/>
  <c r="L226" i="8" s="1"/>
  <c r="L242" i="8" s="1"/>
  <c r="M258" i="8"/>
  <c r="AB354" i="8"/>
  <c r="AB370" i="8" s="1"/>
  <c r="AB386" i="8" s="1"/>
  <c r="AB402" i="8" s="1"/>
  <c r="AG358" i="8"/>
  <c r="AG374" i="8" s="1"/>
  <c r="AG390" i="8" s="1"/>
  <c r="AG406" i="8" s="1"/>
  <c r="AG278" i="8"/>
  <c r="AG294" i="8" s="1"/>
  <c r="AG310" i="8" s="1"/>
  <c r="AG326" i="8" s="1"/>
  <c r="W351" i="8"/>
  <c r="W367" i="8" s="1"/>
  <c r="W383" i="8" s="1"/>
  <c r="W399" i="8" s="1"/>
  <c r="W271" i="8"/>
  <c r="W287" i="8" s="1"/>
  <c r="W303" i="8" s="1"/>
  <c r="W319" i="8" s="1"/>
  <c r="R105" i="8"/>
  <c r="R121" i="8" s="1"/>
  <c r="R137" i="8" s="1"/>
  <c r="R153" i="8" s="1"/>
  <c r="R113" i="8"/>
  <c r="R129" i="8" s="1"/>
  <c r="R145" i="8" s="1"/>
  <c r="R161" i="8" s="1"/>
  <c r="L189" i="8"/>
  <c r="L205" i="8" s="1"/>
  <c r="L221" i="8" s="1"/>
  <c r="L237" i="8" s="1"/>
  <c r="L109" i="8"/>
  <c r="L125" i="8" s="1"/>
  <c r="L141" i="8" s="1"/>
  <c r="L157" i="8" s="1"/>
  <c r="M173" i="8"/>
  <c r="R178" i="8"/>
  <c r="Q194" i="8"/>
  <c r="Q210" i="8" s="1"/>
  <c r="Q226" i="8" s="1"/>
  <c r="Q242" i="8" s="1"/>
  <c r="Q114" i="8"/>
  <c r="Q130" i="8" s="1"/>
  <c r="Q146" i="8" s="1"/>
  <c r="Q162" i="8" s="1"/>
  <c r="AF348" i="8"/>
  <c r="AF364" i="8" s="1"/>
  <c r="AF380" i="8" s="1"/>
  <c r="AF396" i="8" s="1"/>
  <c r="AG332" i="8"/>
  <c r="AF268" i="8"/>
  <c r="AF284" i="8" s="1"/>
  <c r="AF300" i="8" s="1"/>
  <c r="AF316" i="8" s="1"/>
  <c r="AB73" i="8"/>
  <c r="AB57" i="8"/>
  <c r="AB41" i="8"/>
  <c r="AB25" i="8"/>
  <c r="V83" i="8"/>
  <c r="V115" i="8"/>
  <c r="V131" i="8" s="1"/>
  <c r="V147" i="8" s="1"/>
  <c r="V163" i="8" s="1"/>
  <c r="V51" i="8"/>
  <c r="V67" i="8"/>
  <c r="V35" i="8"/>
  <c r="W99" i="8"/>
  <c r="G269" i="8"/>
  <c r="G285" i="8" s="1"/>
  <c r="G301" i="8" s="1"/>
  <c r="G317" i="8" s="1"/>
  <c r="H253" i="8"/>
  <c r="W334" i="8"/>
  <c r="V350" i="8"/>
  <c r="V366" i="8" s="1"/>
  <c r="V382" i="8" s="1"/>
  <c r="V398" i="8" s="1"/>
  <c r="V270" i="8"/>
  <c r="V286" i="8" s="1"/>
  <c r="V302" i="8" s="1"/>
  <c r="V318" i="8" s="1"/>
  <c r="AB351" i="8"/>
  <c r="AB367" i="8" s="1"/>
  <c r="AB383" i="8" s="1"/>
  <c r="AB399" i="8" s="1"/>
  <c r="AB271" i="8"/>
  <c r="AB287" i="8" s="1"/>
  <c r="AB303" i="8" s="1"/>
  <c r="AB319" i="8" s="1"/>
  <c r="AB342" i="8"/>
  <c r="AA358" i="8"/>
  <c r="AA374" i="8" s="1"/>
  <c r="AA390" i="8" s="1"/>
  <c r="AA406" i="8" s="1"/>
  <c r="AA278" i="8"/>
  <c r="AA294" i="8" s="1"/>
  <c r="AA310" i="8" s="1"/>
  <c r="AA326" i="8" s="1"/>
  <c r="AF271" i="8"/>
  <c r="AF287" i="8" s="1"/>
  <c r="AF303" i="8" s="1"/>
  <c r="AF319" i="8" s="1"/>
  <c r="AG255" i="8"/>
  <c r="R68" i="8"/>
  <c r="R84" i="8"/>
  <c r="R52" i="8"/>
  <c r="R36" i="8"/>
  <c r="M18" i="8"/>
  <c r="L82" i="8"/>
  <c r="L66" i="8"/>
  <c r="L50" i="8"/>
  <c r="L34" i="8"/>
  <c r="AB96" i="8"/>
  <c r="AA80" i="8"/>
  <c r="AA32" i="8"/>
  <c r="AA48" i="8"/>
  <c r="AA64" i="8"/>
  <c r="AA112" i="8"/>
  <c r="AA128" i="8" s="1"/>
  <c r="AA144" i="8" s="1"/>
  <c r="AA160" i="8" s="1"/>
  <c r="H250" i="8"/>
  <c r="G186" i="8"/>
  <c r="G202" i="8" s="1"/>
  <c r="G218" i="8" s="1"/>
  <c r="G234" i="8" s="1"/>
  <c r="G266" i="8"/>
  <c r="G282" i="8" s="1"/>
  <c r="G298" i="8" s="1"/>
  <c r="G314" i="8" s="1"/>
  <c r="R259" i="8"/>
  <c r="Q195" i="8"/>
  <c r="Q211" i="8" s="1"/>
  <c r="Q227" i="8" s="1"/>
  <c r="Q243" i="8" s="1"/>
  <c r="Q275" i="8"/>
  <c r="Q291" i="8" s="1"/>
  <c r="Q307" i="8" s="1"/>
  <c r="Q323" i="8" s="1"/>
  <c r="M186" i="8"/>
  <c r="M202" i="8" s="1"/>
  <c r="M218" i="8" s="1"/>
  <c r="M234" i="8" s="1"/>
  <c r="M266" i="8"/>
  <c r="M282" i="8" s="1"/>
  <c r="M298" i="8" s="1"/>
  <c r="M314" i="8" s="1"/>
  <c r="W348" i="8"/>
  <c r="W364" i="8" s="1"/>
  <c r="W380" i="8" s="1"/>
  <c r="W396" i="8" s="1"/>
  <c r="W268" i="8"/>
  <c r="W284" i="8" s="1"/>
  <c r="W300" i="8" s="1"/>
  <c r="W316" i="8" s="1"/>
  <c r="R338" i="8"/>
  <c r="Q354" i="8"/>
  <c r="Q370" i="8" s="1"/>
  <c r="Q386" i="8" s="1"/>
  <c r="Q402" i="8" s="1"/>
  <c r="Q274" i="8"/>
  <c r="Q290" i="8" s="1"/>
  <c r="Q306" i="8" s="1"/>
  <c r="Q322" i="8" s="1"/>
  <c r="AB91" i="8"/>
  <c r="AA59" i="8"/>
  <c r="AA75" i="8"/>
  <c r="AA43" i="8"/>
  <c r="AA107" i="8"/>
  <c r="AA123" i="8" s="1"/>
  <c r="AA139" i="8" s="1"/>
  <c r="AA155" i="8" s="1"/>
  <c r="AA27" i="8"/>
  <c r="L49" i="8"/>
  <c r="L33" i="8"/>
  <c r="M97" i="8"/>
  <c r="L65" i="8"/>
  <c r="L81" i="8"/>
  <c r="L113" i="8"/>
  <c r="L129" i="8" s="1"/>
  <c r="L145" i="8" s="1"/>
  <c r="L161" i="8" s="1"/>
  <c r="M105" i="8"/>
  <c r="M121" i="8" s="1"/>
  <c r="M137" i="8" s="1"/>
  <c r="M153" i="8" s="1"/>
  <c r="Q115" i="8"/>
  <c r="Q131" i="8" s="1"/>
  <c r="Q147" i="8" s="1"/>
  <c r="Q163" i="8" s="1"/>
  <c r="R99" i="8"/>
  <c r="R51" i="8" s="1"/>
  <c r="AG180" i="8"/>
  <c r="AF196" i="8"/>
  <c r="AF212" i="8" s="1"/>
  <c r="AF228" i="8" s="1"/>
  <c r="AF244" i="8" s="1"/>
  <c r="AG275" i="8"/>
  <c r="AG291" i="8" s="1"/>
  <c r="AG307" i="8" s="1"/>
  <c r="AG323" i="8" s="1"/>
  <c r="AG355" i="8"/>
  <c r="AG371" i="8" s="1"/>
  <c r="AG387" i="8" s="1"/>
  <c r="AG403" i="8" s="1"/>
  <c r="W31" i="8"/>
  <c r="W63" i="8"/>
  <c r="W47" i="8"/>
  <c r="W79" i="8"/>
  <c r="H91" i="8"/>
  <c r="H59" i="8" s="1"/>
  <c r="G107" i="8"/>
  <c r="G123" i="8" s="1"/>
  <c r="G139" i="8" s="1"/>
  <c r="G155" i="8" s="1"/>
  <c r="H173" i="8"/>
  <c r="G189" i="8"/>
  <c r="G205" i="8" s="1"/>
  <c r="G221" i="8" s="1"/>
  <c r="G237" i="8" s="1"/>
  <c r="G109" i="8"/>
  <c r="G125" i="8" s="1"/>
  <c r="G141" i="8" s="1"/>
  <c r="G157" i="8" s="1"/>
  <c r="Q80" i="8"/>
  <c r="Q32" i="8"/>
  <c r="Q64" i="8"/>
  <c r="Q48" i="8"/>
  <c r="R96" i="8"/>
  <c r="Q112" i="8"/>
  <c r="Q128" i="8" s="1"/>
  <c r="Q144" i="8" s="1"/>
  <c r="Q160" i="8" s="1"/>
  <c r="L358" i="8"/>
  <c r="L374" i="8" s="1"/>
  <c r="L390" i="8" s="1"/>
  <c r="L406" i="8" s="1"/>
  <c r="M342" i="8"/>
  <c r="L278" i="8"/>
  <c r="L294" i="8" s="1"/>
  <c r="L310" i="8" s="1"/>
  <c r="L326" i="8" s="1"/>
  <c r="AA195" i="8"/>
  <c r="AA211" i="8" s="1"/>
  <c r="AA227" i="8" s="1"/>
  <c r="AA243" i="8" s="1"/>
  <c r="AB259" i="8"/>
  <c r="AA275" i="8"/>
  <c r="AA291" i="8" s="1"/>
  <c r="AA307" i="8" s="1"/>
  <c r="AA323" i="8" s="1"/>
  <c r="AF282" i="8"/>
  <c r="AF298" i="8" s="1"/>
  <c r="AF314" i="8" s="1"/>
  <c r="G188" i="8"/>
  <c r="G204" i="8" s="1"/>
  <c r="G220" i="8" s="1"/>
  <c r="G236" i="8" s="1"/>
  <c r="H172" i="8"/>
  <c r="G108" i="8"/>
  <c r="G124" i="8" s="1"/>
  <c r="G140" i="8" s="1"/>
  <c r="G156" i="8" s="1"/>
  <c r="R117" i="8"/>
  <c r="R133" i="8" s="1"/>
  <c r="R149" i="8" s="1"/>
  <c r="R165" i="8" s="1"/>
  <c r="AG179" i="8"/>
  <c r="AF115" i="8"/>
  <c r="AF131" i="8" s="1"/>
  <c r="AF147" i="8" s="1"/>
  <c r="AF163" i="8" s="1"/>
  <c r="AF195" i="8"/>
  <c r="AF211" i="8" s="1"/>
  <c r="AF227" i="8" s="1"/>
  <c r="AF243" i="8" s="1"/>
  <c r="L271" i="8"/>
  <c r="L287" i="8" s="1"/>
  <c r="L303" i="8" s="1"/>
  <c r="L319" i="8" s="1"/>
  <c r="M255" i="8"/>
  <c r="AF270" i="8"/>
  <c r="AF286" i="8" s="1"/>
  <c r="AF302" i="8" s="1"/>
  <c r="AF318" i="8" s="1"/>
  <c r="AG334" i="8"/>
  <c r="AF350" i="8"/>
  <c r="AF366" i="8" s="1"/>
  <c r="AF382" i="8" s="1"/>
  <c r="AF398" i="8" s="1"/>
  <c r="AG67" i="8" l="1"/>
  <c r="M44" i="8"/>
  <c r="M74" i="8"/>
  <c r="R357" i="8"/>
  <c r="R373" i="8" s="1"/>
  <c r="R389" i="8" s="1"/>
  <c r="R405" i="8" s="1"/>
  <c r="R277" i="8"/>
  <c r="R293" i="8" s="1"/>
  <c r="R309" i="8" s="1"/>
  <c r="R325" i="8" s="1"/>
  <c r="H67" i="8"/>
  <c r="H114" i="8"/>
  <c r="H130" i="8" s="1"/>
  <c r="H146" i="8" s="1"/>
  <c r="H162" i="8" s="1"/>
  <c r="H50" i="8"/>
  <c r="AG349" i="8"/>
  <c r="AG365" i="8" s="1"/>
  <c r="AG381" i="8" s="1"/>
  <c r="AG397" i="8" s="1"/>
  <c r="AG269" i="8"/>
  <c r="AG285" i="8" s="1"/>
  <c r="AG301" i="8" s="1"/>
  <c r="AG317" i="8" s="1"/>
  <c r="AB347" i="8"/>
  <c r="AB363" i="8" s="1"/>
  <c r="AB379" i="8" s="1"/>
  <c r="AB395" i="8" s="1"/>
  <c r="H196" i="8"/>
  <c r="H212" i="8" s="1"/>
  <c r="H228" i="8" s="1"/>
  <c r="H244" i="8" s="1"/>
  <c r="W195" i="8"/>
  <c r="W211" i="8" s="1"/>
  <c r="W227" i="8" s="1"/>
  <c r="W243" i="8" s="1"/>
  <c r="R187" i="8"/>
  <c r="R203" i="8" s="1"/>
  <c r="R219" i="8" s="1"/>
  <c r="R235" i="8" s="1"/>
  <c r="AG192" i="8"/>
  <c r="AG208" i="8" s="1"/>
  <c r="AG224" i="8" s="1"/>
  <c r="AG240" i="8" s="1"/>
  <c r="AG61" i="8"/>
  <c r="W197" i="8"/>
  <c r="W213" i="8" s="1"/>
  <c r="W229" i="8" s="1"/>
  <c r="W245" i="8" s="1"/>
  <c r="AG187" i="8"/>
  <c r="AG203" i="8" s="1"/>
  <c r="AG219" i="8" s="1"/>
  <c r="AG235" i="8" s="1"/>
  <c r="AG107" i="8"/>
  <c r="AG123" i="8" s="1"/>
  <c r="AG139" i="8" s="1"/>
  <c r="AG155" i="8" s="1"/>
  <c r="AG77" i="8"/>
  <c r="AG45" i="8"/>
  <c r="AB69" i="8"/>
  <c r="M268" i="8"/>
  <c r="M284" i="8" s="1"/>
  <c r="M300" i="8" s="1"/>
  <c r="M316" i="8" s="1"/>
  <c r="AB85" i="8"/>
  <c r="M28" i="8"/>
  <c r="W38" i="8"/>
  <c r="M26" i="8"/>
  <c r="M60" i="8"/>
  <c r="W54" i="8"/>
  <c r="W42" i="8"/>
  <c r="W70" i="8"/>
  <c r="R42" i="8"/>
  <c r="M42" i="8"/>
  <c r="M58" i="8"/>
  <c r="W41" i="8"/>
  <c r="W26" i="8"/>
  <c r="AB77" i="8"/>
  <c r="AB61" i="8"/>
  <c r="AB111" i="8"/>
  <c r="AB127" i="8" s="1"/>
  <c r="AB143" i="8" s="1"/>
  <c r="AB159" i="8" s="1"/>
  <c r="H35" i="8"/>
  <c r="R74" i="8"/>
  <c r="AG118" i="8"/>
  <c r="AG134" i="8" s="1"/>
  <c r="AG150" i="8" s="1"/>
  <c r="AG166" i="8" s="1"/>
  <c r="AG38" i="8"/>
  <c r="AG86" i="8"/>
  <c r="AG54" i="8"/>
  <c r="AG70" i="8"/>
  <c r="M118" i="8"/>
  <c r="M134" i="8" s="1"/>
  <c r="M150" i="8" s="1"/>
  <c r="M166" i="8" s="1"/>
  <c r="M38" i="8"/>
  <c r="M70" i="8"/>
  <c r="M54" i="8"/>
  <c r="M86" i="8"/>
  <c r="H83" i="8"/>
  <c r="R58" i="8"/>
  <c r="W117" i="8"/>
  <c r="W133" i="8" s="1"/>
  <c r="W149" i="8" s="1"/>
  <c r="W165" i="8" s="1"/>
  <c r="R70" i="8"/>
  <c r="R86" i="8"/>
  <c r="R118" i="8"/>
  <c r="R134" i="8" s="1"/>
  <c r="R150" i="8" s="1"/>
  <c r="R166" i="8" s="1"/>
  <c r="R54" i="8"/>
  <c r="R38" i="8"/>
  <c r="AB53" i="8"/>
  <c r="AG83" i="8"/>
  <c r="AB37" i="8"/>
  <c r="AB118" i="8"/>
  <c r="AB134" i="8" s="1"/>
  <c r="AB150" i="8" s="1"/>
  <c r="AB166" i="8" s="1"/>
  <c r="AB54" i="8"/>
  <c r="AB86" i="8"/>
  <c r="AB38" i="8"/>
  <c r="AB70" i="8"/>
  <c r="AG51" i="8"/>
  <c r="H43" i="8"/>
  <c r="H110" i="8"/>
  <c r="H126" i="8" s="1"/>
  <c r="H142" i="8" s="1"/>
  <c r="H158" i="8" s="1"/>
  <c r="H46" i="8"/>
  <c r="H78" i="8"/>
  <c r="H30" i="8"/>
  <c r="H62" i="8"/>
  <c r="AB110" i="8"/>
  <c r="AB126" i="8" s="1"/>
  <c r="AB142" i="8" s="1"/>
  <c r="AB158" i="8" s="1"/>
  <c r="AB62" i="8"/>
  <c r="AB30" i="8"/>
  <c r="AB46" i="8"/>
  <c r="AB78" i="8"/>
  <c r="AB108" i="8"/>
  <c r="AB124" i="8" s="1"/>
  <c r="AB140" i="8" s="1"/>
  <c r="AB156" i="8" s="1"/>
  <c r="M68" i="8"/>
  <c r="M84" i="8"/>
  <c r="M52" i="8"/>
  <c r="M36" i="8"/>
  <c r="AG50" i="8"/>
  <c r="AG66" i="8"/>
  <c r="AG82" i="8"/>
  <c r="AG34" i="8"/>
  <c r="AG43" i="8"/>
  <c r="AG59" i="8"/>
  <c r="AG27" i="8"/>
  <c r="AG75" i="8"/>
  <c r="AB186" i="8"/>
  <c r="AB202" i="8" s="1"/>
  <c r="AB218" i="8" s="1"/>
  <c r="AB234" i="8" s="1"/>
  <c r="AG26" i="8"/>
  <c r="AG74" i="8"/>
  <c r="AG58" i="8"/>
  <c r="AG42" i="8"/>
  <c r="W74" i="8"/>
  <c r="AB29" i="8"/>
  <c r="M190" i="8"/>
  <c r="M206" i="8" s="1"/>
  <c r="M222" i="8" s="1"/>
  <c r="M238" i="8" s="1"/>
  <c r="M110" i="8"/>
  <c r="M126" i="8" s="1"/>
  <c r="M142" i="8" s="1"/>
  <c r="M158" i="8" s="1"/>
  <c r="W108" i="8"/>
  <c r="W124" i="8" s="1"/>
  <c r="W140" i="8" s="1"/>
  <c r="W156" i="8" s="1"/>
  <c r="M353" i="8"/>
  <c r="M369" i="8" s="1"/>
  <c r="M385" i="8" s="1"/>
  <c r="M401" i="8" s="1"/>
  <c r="H63" i="8"/>
  <c r="H47" i="8"/>
  <c r="H79" i="8"/>
  <c r="H31" i="8"/>
  <c r="M185" i="8"/>
  <c r="M201" i="8" s="1"/>
  <c r="M217" i="8" s="1"/>
  <c r="M233" i="8" s="1"/>
  <c r="H27" i="8"/>
  <c r="W58" i="8"/>
  <c r="AB45" i="8"/>
  <c r="W44" i="8"/>
  <c r="W76" i="8"/>
  <c r="W60" i="8"/>
  <c r="W28" i="8"/>
  <c r="M31" i="8"/>
  <c r="M79" i="8"/>
  <c r="M47" i="8"/>
  <c r="M63" i="8"/>
  <c r="H198" i="8"/>
  <c r="H214" i="8" s="1"/>
  <c r="H230" i="8" s="1"/>
  <c r="H246" i="8" s="1"/>
  <c r="H118" i="8"/>
  <c r="H134" i="8" s="1"/>
  <c r="H150" i="8" s="1"/>
  <c r="H166" i="8" s="1"/>
  <c r="H57" i="8"/>
  <c r="H41" i="8"/>
  <c r="H73" i="8"/>
  <c r="H25" i="8"/>
  <c r="M277" i="8"/>
  <c r="M293" i="8" s="1"/>
  <c r="M309" i="8" s="1"/>
  <c r="M325" i="8" s="1"/>
  <c r="M357" i="8"/>
  <c r="M373" i="8" s="1"/>
  <c r="M389" i="8" s="1"/>
  <c r="M405" i="8" s="1"/>
  <c r="M27" i="8"/>
  <c r="M75" i="8"/>
  <c r="M43" i="8"/>
  <c r="M107" i="8"/>
  <c r="M123" i="8" s="1"/>
  <c r="M139" i="8" s="1"/>
  <c r="M155" i="8" s="1"/>
  <c r="M59" i="8"/>
  <c r="H357" i="8"/>
  <c r="H373" i="8" s="1"/>
  <c r="H389" i="8" s="1"/>
  <c r="H405" i="8" s="1"/>
  <c r="H277" i="8"/>
  <c r="H293" i="8" s="1"/>
  <c r="H309" i="8" s="1"/>
  <c r="H325" i="8" s="1"/>
  <c r="H86" i="8"/>
  <c r="H54" i="8"/>
  <c r="H38" i="8"/>
  <c r="H70" i="8"/>
  <c r="AG47" i="8"/>
  <c r="AG31" i="8"/>
  <c r="AG79" i="8"/>
  <c r="AG63" i="8"/>
  <c r="H271" i="8"/>
  <c r="H287" i="8" s="1"/>
  <c r="H303" i="8" s="1"/>
  <c r="H319" i="8" s="1"/>
  <c r="H351" i="8"/>
  <c r="H367" i="8" s="1"/>
  <c r="H383" i="8" s="1"/>
  <c r="H399" i="8" s="1"/>
  <c r="W276" i="8"/>
  <c r="W292" i="8" s="1"/>
  <c r="W308" i="8" s="1"/>
  <c r="W324" i="8" s="1"/>
  <c r="W196" i="8"/>
  <c r="W212" i="8" s="1"/>
  <c r="W228" i="8" s="1"/>
  <c r="W244" i="8" s="1"/>
  <c r="R356" i="8"/>
  <c r="R372" i="8" s="1"/>
  <c r="R388" i="8" s="1"/>
  <c r="R404" i="8" s="1"/>
  <c r="R276" i="8"/>
  <c r="R292" i="8" s="1"/>
  <c r="R308" i="8" s="1"/>
  <c r="R324" i="8" s="1"/>
  <c r="AG110" i="8"/>
  <c r="AG126" i="8" s="1"/>
  <c r="AG142" i="8" s="1"/>
  <c r="AG158" i="8" s="1"/>
  <c r="AG190" i="8"/>
  <c r="AG206" i="8" s="1"/>
  <c r="AG222" i="8" s="1"/>
  <c r="AG238" i="8" s="1"/>
  <c r="R358" i="8"/>
  <c r="R374" i="8" s="1"/>
  <c r="R390" i="8" s="1"/>
  <c r="R406" i="8" s="1"/>
  <c r="R278" i="8"/>
  <c r="R294" i="8" s="1"/>
  <c r="R310" i="8" s="1"/>
  <c r="R326" i="8" s="1"/>
  <c r="AG76" i="8"/>
  <c r="AG60" i="8"/>
  <c r="AG44" i="8"/>
  <c r="AG28" i="8"/>
  <c r="H75" i="8"/>
  <c r="W73" i="8"/>
  <c r="AG282" i="8"/>
  <c r="AG298" i="8" s="1"/>
  <c r="AG314" i="8" s="1"/>
  <c r="R193" i="8"/>
  <c r="R209" i="8" s="1"/>
  <c r="R225" i="8" s="1"/>
  <c r="R241" i="8" s="1"/>
  <c r="R273" i="8"/>
  <c r="R289" i="8" s="1"/>
  <c r="R305" i="8" s="1"/>
  <c r="R321" i="8" s="1"/>
  <c r="R109" i="8"/>
  <c r="R125" i="8" s="1"/>
  <c r="R141" i="8" s="1"/>
  <c r="R157" i="8" s="1"/>
  <c r="W114" i="8"/>
  <c r="W130" i="8" s="1"/>
  <c r="W146" i="8" s="1"/>
  <c r="W162" i="8" s="1"/>
  <c r="W194" i="8"/>
  <c r="W210" i="8" s="1"/>
  <c r="W226" i="8" s="1"/>
  <c r="W242" i="8" s="1"/>
  <c r="M356" i="8"/>
  <c r="M372" i="8" s="1"/>
  <c r="M388" i="8" s="1"/>
  <c r="M404" i="8" s="1"/>
  <c r="M276" i="8"/>
  <c r="M292" i="8" s="1"/>
  <c r="M308" i="8" s="1"/>
  <c r="M324" i="8" s="1"/>
  <c r="H61" i="8"/>
  <c r="H45" i="8"/>
  <c r="H77" i="8"/>
  <c r="H29" i="8"/>
  <c r="W84" i="8"/>
  <c r="W52" i="8"/>
  <c r="W68" i="8"/>
  <c r="W116" i="8"/>
  <c r="W132" i="8" s="1"/>
  <c r="W148" i="8" s="1"/>
  <c r="W164" i="8" s="1"/>
  <c r="W36" i="8"/>
  <c r="W190" i="8"/>
  <c r="W206" i="8" s="1"/>
  <c r="W222" i="8" s="1"/>
  <c r="W238" i="8" s="1"/>
  <c r="W269" i="8"/>
  <c r="W285" i="8" s="1"/>
  <c r="W301" i="8" s="1"/>
  <c r="W317" i="8" s="1"/>
  <c r="W189" i="8"/>
  <c r="W205" i="8" s="1"/>
  <c r="W221" i="8" s="1"/>
  <c r="W237" i="8" s="1"/>
  <c r="H197" i="8"/>
  <c r="H213" i="8" s="1"/>
  <c r="H229" i="8" s="1"/>
  <c r="H245" i="8" s="1"/>
  <c r="AB66" i="8"/>
  <c r="AB50" i="8"/>
  <c r="AB34" i="8"/>
  <c r="AB82" i="8"/>
  <c r="H358" i="8"/>
  <c r="H374" i="8" s="1"/>
  <c r="H390" i="8" s="1"/>
  <c r="H406" i="8" s="1"/>
  <c r="H278" i="8"/>
  <c r="H294" i="8" s="1"/>
  <c r="H310" i="8" s="1"/>
  <c r="H326" i="8" s="1"/>
  <c r="R189" i="8"/>
  <c r="R205" i="8" s="1"/>
  <c r="R221" i="8" s="1"/>
  <c r="R237" i="8" s="1"/>
  <c r="AG194" i="8"/>
  <c r="AG210" i="8" s="1"/>
  <c r="AG226" i="8" s="1"/>
  <c r="AG242" i="8" s="1"/>
  <c r="AB115" i="8"/>
  <c r="AB131" i="8" s="1"/>
  <c r="AB147" i="8" s="1"/>
  <c r="AB163" i="8" s="1"/>
  <c r="M51" i="8"/>
  <c r="M35" i="8"/>
  <c r="M67" i="8"/>
  <c r="M83" i="8"/>
  <c r="R108" i="8"/>
  <c r="R124" i="8" s="1"/>
  <c r="R140" i="8" s="1"/>
  <c r="R156" i="8" s="1"/>
  <c r="R188" i="8"/>
  <c r="R204" i="8" s="1"/>
  <c r="R220" i="8" s="1"/>
  <c r="R236" i="8" s="1"/>
  <c r="W57" i="8"/>
  <c r="R348" i="8"/>
  <c r="R364" i="8" s="1"/>
  <c r="R380" i="8" s="1"/>
  <c r="R396" i="8" s="1"/>
  <c r="R268" i="8"/>
  <c r="R284" i="8" s="1"/>
  <c r="R300" i="8" s="1"/>
  <c r="R316" i="8" s="1"/>
  <c r="H191" i="8"/>
  <c r="H207" i="8" s="1"/>
  <c r="H223" i="8" s="1"/>
  <c r="H239" i="8" s="1"/>
  <c r="H111" i="8"/>
  <c r="H127" i="8" s="1"/>
  <c r="H143" i="8" s="1"/>
  <c r="H159" i="8" s="1"/>
  <c r="H84" i="8"/>
  <c r="H36" i="8"/>
  <c r="H68" i="8"/>
  <c r="H52" i="8"/>
  <c r="H116" i="8"/>
  <c r="H132" i="8" s="1"/>
  <c r="H148" i="8" s="1"/>
  <c r="H164" i="8" s="1"/>
  <c r="H115" i="8"/>
  <c r="H131" i="8" s="1"/>
  <c r="H147" i="8" s="1"/>
  <c r="H163" i="8" s="1"/>
  <c r="M193" i="8"/>
  <c r="M209" i="8" s="1"/>
  <c r="M225" i="8" s="1"/>
  <c r="M241" i="8" s="1"/>
  <c r="M273" i="8"/>
  <c r="M289" i="8" s="1"/>
  <c r="M305" i="8" s="1"/>
  <c r="M321" i="8" s="1"/>
  <c r="H108" i="8"/>
  <c r="H124" i="8" s="1"/>
  <c r="H140" i="8" s="1"/>
  <c r="H156" i="8" s="1"/>
  <c r="H188" i="8"/>
  <c r="H204" i="8" s="1"/>
  <c r="H220" i="8" s="1"/>
  <c r="H236" i="8" s="1"/>
  <c r="M271" i="8"/>
  <c r="M287" i="8" s="1"/>
  <c r="M303" i="8" s="1"/>
  <c r="M319" i="8" s="1"/>
  <c r="AG115" i="8"/>
  <c r="AG131" i="8" s="1"/>
  <c r="AG147" i="8" s="1"/>
  <c r="AG163" i="8" s="1"/>
  <c r="AG195" i="8"/>
  <c r="AG211" i="8" s="1"/>
  <c r="AG227" i="8" s="1"/>
  <c r="AG243" i="8" s="1"/>
  <c r="M358" i="8"/>
  <c r="M374" i="8" s="1"/>
  <c r="M390" i="8" s="1"/>
  <c r="M406" i="8" s="1"/>
  <c r="M278" i="8"/>
  <c r="M294" i="8" s="1"/>
  <c r="M310" i="8" s="1"/>
  <c r="M326" i="8" s="1"/>
  <c r="H109" i="8"/>
  <c r="H125" i="8" s="1"/>
  <c r="H141" i="8" s="1"/>
  <c r="H157" i="8" s="1"/>
  <c r="H189" i="8"/>
  <c r="H205" i="8" s="1"/>
  <c r="H221" i="8" s="1"/>
  <c r="H237" i="8" s="1"/>
  <c r="H107" i="8"/>
  <c r="H123" i="8" s="1"/>
  <c r="H139" i="8" s="1"/>
  <c r="H155" i="8" s="1"/>
  <c r="AB75" i="8"/>
  <c r="AB27" i="8"/>
  <c r="AB59" i="8"/>
  <c r="AB43" i="8"/>
  <c r="AB107" i="8"/>
  <c r="AB123" i="8" s="1"/>
  <c r="AB139" i="8" s="1"/>
  <c r="AB155" i="8" s="1"/>
  <c r="R354" i="8"/>
  <c r="R370" i="8" s="1"/>
  <c r="R386" i="8" s="1"/>
  <c r="R402" i="8" s="1"/>
  <c r="R274" i="8"/>
  <c r="R290" i="8" s="1"/>
  <c r="R306" i="8" s="1"/>
  <c r="R322" i="8" s="1"/>
  <c r="AB80" i="8"/>
  <c r="AB48" i="8"/>
  <c r="AB32" i="8"/>
  <c r="AB64" i="8"/>
  <c r="AB112" i="8"/>
  <c r="AB128" i="8" s="1"/>
  <c r="AB144" i="8" s="1"/>
  <c r="AB160" i="8" s="1"/>
  <c r="AG271" i="8"/>
  <c r="AG287" i="8" s="1"/>
  <c r="AG303" i="8" s="1"/>
  <c r="AG319" i="8" s="1"/>
  <c r="W350" i="8"/>
  <c r="W366" i="8" s="1"/>
  <c r="W382" i="8" s="1"/>
  <c r="W398" i="8" s="1"/>
  <c r="W270" i="8"/>
  <c r="W286" i="8" s="1"/>
  <c r="W302" i="8" s="1"/>
  <c r="W318" i="8" s="1"/>
  <c r="W67" i="8"/>
  <c r="W83" i="8"/>
  <c r="W115" i="8"/>
  <c r="W131" i="8" s="1"/>
  <c r="W147" i="8" s="1"/>
  <c r="W163" i="8" s="1"/>
  <c r="W35" i="8"/>
  <c r="W51" i="8"/>
  <c r="R194" i="8"/>
  <c r="R210" i="8" s="1"/>
  <c r="R226" i="8" s="1"/>
  <c r="R242" i="8" s="1"/>
  <c r="R114" i="8"/>
  <c r="R130" i="8" s="1"/>
  <c r="R146" i="8" s="1"/>
  <c r="R162" i="8" s="1"/>
  <c r="M109" i="8"/>
  <c r="M125" i="8" s="1"/>
  <c r="M141" i="8" s="1"/>
  <c r="M157" i="8" s="1"/>
  <c r="M189" i="8"/>
  <c r="M205" i="8" s="1"/>
  <c r="M221" i="8" s="1"/>
  <c r="M237" i="8" s="1"/>
  <c r="AG277" i="8"/>
  <c r="AG293" i="8" s="1"/>
  <c r="AG309" i="8" s="1"/>
  <c r="AG325" i="8" s="1"/>
  <c r="AG357" i="8"/>
  <c r="AG373" i="8" s="1"/>
  <c r="AG389" i="8" s="1"/>
  <c r="AG405" i="8" s="1"/>
  <c r="AG111" i="8"/>
  <c r="AG127" i="8" s="1"/>
  <c r="AG143" i="8" s="1"/>
  <c r="AG159" i="8" s="1"/>
  <c r="AG191" i="8"/>
  <c r="AG207" i="8" s="1"/>
  <c r="AG223" i="8" s="1"/>
  <c r="AG239" i="8" s="1"/>
  <c r="M275" i="8"/>
  <c r="M291" i="8" s="1"/>
  <c r="M307" i="8" s="1"/>
  <c r="M323" i="8" s="1"/>
  <c r="R45" i="8"/>
  <c r="R29" i="8"/>
  <c r="R77" i="8"/>
  <c r="R61" i="8"/>
  <c r="R266" i="8"/>
  <c r="R282" i="8" s="1"/>
  <c r="R298" i="8" s="1"/>
  <c r="R314" i="8" s="1"/>
  <c r="M77" i="8"/>
  <c r="M61" i="8"/>
  <c r="M45" i="8"/>
  <c r="M29" i="8"/>
  <c r="R76" i="8"/>
  <c r="R44" i="8"/>
  <c r="R28" i="8"/>
  <c r="R60" i="8"/>
  <c r="H354" i="8"/>
  <c r="H370" i="8" s="1"/>
  <c r="H386" i="8" s="1"/>
  <c r="H402" i="8" s="1"/>
  <c r="H274" i="8"/>
  <c r="H290" i="8" s="1"/>
  <c r="H306" i="8" s="1"/>
  <c r="H322" i="8" s="1"/>
  <c r="R265" i="8"/>
  <c r="R281" i="8" s="1"/>
  <c r="R297" i="8" s="1"/>
  <c r="R313" i="8" s="1"/>
  <c r="AG116" i="8"/>
  <c r="AG132" i="8" s="1"/>
  <c r="AG148" i="8" s="1"/>
  <c r="AG164" i="8" s="1"/>
  <c r="R67" i="8"/>
  <c r="M32" i="8"/>
  <c r="M64" i="8"/>
  <c r="M112" i="8"/>
  <c r="M128" i="8" s="1"/>
  <c r="M144" i="8" s="1"/>
  <c r="M160" i="8" s="1"/>
  <c r="M48" i="8"/>
  <c r="M80" i="8"/>
  <c r="AB195" i="8"/>
  <c r="AB211" i="8" s="1"/>
  <c r="AB227" i="8" s="1"/>
  <c r="AB243" i="8" s="1"/>
  <c r="AB275" i="8"/>
  <c r="AB291" i="8" s="1"/>
  <c r="AB307" i="8" s="1"/>
  <c r="AB323" i="8" s="1"/>
  <c r="R32" i="8"/>
  <c r="R64" i="8"/>
  <c r="R80" i="8"/>
  <c r="R48" i="8"/>
  <c r="R112" i="8"/>
  <c r="R128" i="8" s="1"/>
  <c r="R144" i="8" s="1"/>
  <c r="R160" i="8" s="1"/>
  <c r="AG196" i="8"/>
  <c r="AG212" i="8" s="1"/>
  <c r="AG228" i="8" s="1"/>
  <c r="AG244" i="8" s="1"/>
  <c r="M81" i="8"/>
  <c r="M49" i="8"/>
  <c r="M65" i="8"/>
  <c r="M33" i="8"/>
  <c r="M113" i="8"/>
  <c r="M129" i="8" s="1"/>
  <c r="M145" i="8" s="1"/>
  <c r="M161" i="8" s="1"/>
  <c r="AB44" i="8"/>
  <c r="AB76" i="8"/>
  <c r="AB28" i="8"/>
  <c r="AB60" i="8"/>
  <c r="W185" i="8"/>
  <c r="W201" i="8" s="1"/>
  <c r="W217" i="8" s="1"/>
  <c r="W233" i="8" s="1"/>
  <c r="R186" i="8"/>
  <c r="R202" i="8" s="1"/>
  <c r="R218" i="8" s="1"/>
  <c r="R234" i="8" s="1"/>
  <c r="R106" i="8"/>
  <c r="R122" i="8" s="1"/>
  <c r="R138" i="8" s="1"/>
  <c r="R154" i="8" s="1"/>
  <c r="R190" i="8"/>
  <c r="R206" i="8" s="1"/>
  <c r="R222" i="8" s="1"/>
  <c r="R238" i="8" s="1"/>
  <c r="R110" i="8"/>
  <c r="R126" i="8" s="1"/>
  <c r="R142" i="8" s="1"/>
  <c r="R158" i="8" s="1"/>
  <c r="M350" i="8"/>
  <c r="M366" i="8" s="1"/>
  <c r="M382" i="8" s="1"/>
  <c r="M398" i="8" s="1"/>
  <c r="M270" i="8"/>
  <c r="M286" i="8" s="1"/>
  <c r="M302" i="8" s="1"/>
  <c r="M318" i="8" s="1"/>
  <c r="H48" i="8"/>
  <c r="H80" i="8"/>
  <c r="H32" i="8"/>
  <c r="H112" i="8"/>
  <c r="H128" i="8" s="1"/>
  <c r="H144" i="8" s="1"/>
  <c r="H160" i="8" s="1"/>
  <c r="H64" i="8"/>
  <c r="AG80" i="8"/>
  <c r="AG64" i="8"/>
  <c r="AG48" i="8"/>
  <c r="AG32" i="8"/>
  <c r="AG112" i="8"/>
  <c r="AG128" i="8" s="1"/>
  <c r="AG144" i="8" s="1"/>
  <c r="AG160" i="8" s="1"/>
  <c r="AG185" i="8"/>
  <c r="AG201" i="8" s="1"/>
  <c r="AG217" i="8" s="1"/>
  <c r="AG233" i="8" s="1"/>
  <c r="AG105" i="8"/>
  <c r="AG121" i="8" s="1"/>
  <c r="AG137" i="8" s="1"/>
  <c r="AG153" i="8" s="1"/>
  <c r="R35" i="8"/>
  <c r="AB274" i="8"/>
  <c r="AB290" i="8" s="1"/>
  <c r="AB306" i="8" s="1"/>
  <c r="AB322" i="8" s="1"/>
  <c r="AB194" i="8"/>
  <c r="AB210" i="8" s="1"/>
  <c r="AB226" i="8" s="1"/>
  <c r="AB242" i="8" s="1"/>
  <c r="AG270" i="8"/>
  <c r="AG286" i="8" s="1"/>
  <c r="AG302" i="8" s="1"/>
  <c r="AG318" i="8" s="1"/>
  <c r="AG350" i="8"/>
  <c r="AG366" i="8" s="1"/>
  <c r="AG382" i="8" s="1"/>
  <c r="AG398" i="8" s="1"/>
  <c r="R195" i="8"/>
  <c r="R211" i="8" s="1"/>
  <c r="R227" i="8" s="1"/>
  <c r="R243" i="8" s="1"/>
  <c r="R275" i="8"/>
  <c r="R291" i="8" s="1"/>
  <c r="R307" i="8" s="1"/>
  <c r="R323" i="8" s="1"/>
  <c r="H186" i="8"/>
  <c r="H202" i="8" s="1"/>
  <c r="H218" i="8" s="1"/>
  <c r="H234" i="8" s="1"/>
  <c r="H266" i="8"/>
  <c r="H282" i="8" s="1"/>
  <c r="H298" i="8" s="1"/>
  <c r="H314" i="8" s="1"/>
  <c r="M50" i="8"/>
  <c r="M34" i="8"/>
  <c r="M82" i="8"/>
  <c r="M66" i="8"/>
  <c r="AB278" i="8"/>
  <c r="AB294" i="8" s="1"/>
  <c r="AB310" i="8" s="1"/>
  <c r="AB326" i="8" s="1"/>
  <c r="AB358" i="8"/>
  <c r="AB374" i="8" s="1"/>
  <c r="AB390" i="8" s="1"/>
  <c r="AB406" i="8" s="1"/>
  <c r="AG348" i="8"/>
  <c r="AG364" i="8" s="1"/>
  <c r="AG380" i="8" s="1"/>
  <c r="AG396" i="8" s="1"/>
  <c r="AG268" i="8"/>
  <c r="AG284" i="8" s="1"/>
  <c r="AG300" i="8" s="1"/>
  <c r="AG316" i="8" s="1"/>
  <c r="R75" i="8"/>
  <c r="R59" i="8"/>
  <c r="R43" i="8"/>
  <c r="R27" i="8"/>
  <c r="R107" i="8"/>
  <c r="R123" i="8" s="1"/>
  <c r="R139" i="8" s="1"/>
  <c r="R155" i="8" s="1"/>
  <c r="AG81" i="8"/>
  <c r="AG113" i="8"/>
  <c r="AG129" i="8" s="1"/>
  <c r="AG145" i="8" s="1"/>
  <c r="AG161" i="8" s="1"/>
  <c r="AG65" i="8"/>
  <c r="AG49" i="8"/>
  <c r="AG33" i="8"/>
  <c r="H106" i="8"/>
  <c r="H122" i="8" s="1"/>
  <c r="H138" i="8" s="1"/>
  <c r="H154" i="8" s="1"/>
  <c r="H26" i="8"/>
  <c r="H58" i="8"/>
  <c r="H42" i="8"/>
  <c r="H74" i="8"/>
  <c r="M117" i="8"/>
  <c r="M133" i="8" s="1"/>
  <c r="M149" i="8" s="1"/>
  <c r="M165" i="8" s="1"/>
  <c r="M197" i="8"/>
  <c r="M213" i="8" s="1"/>
  <c r="M229" i="8" s="1"/>
  <c r="M245" i="8" s="1"/>
  <c r="M115" i="8"/>
  <c r="M131" i="8" s="1"/>
  <c r="M147" i="8" s="1"/>
  <c r="M163" i="8" s="1"/>
  <c r="M195" i="8"/>
  <c r="M211" i="8" s="1"/>
  <c r="M227" i="8" s="1"/>
  <c r="M243" i="8" s="1"/>
  <c r="AG186" i="8"/>
  <c r="AG202" i="8" s="1"/>
  <c r="AG218" i="8" s="1"/>
  <c r="AG234" i="8" s="1"/>
  <c r="AG106" i="8"/>
  <c r="AG122" i="8" s="1"/>
  <c r="AG138" i="8" s="1"/>
  <c r="AG154" i="8" s="1"/>
  <c r="R270" i="8"/>
  <c r="R286" i="8" s="1"/>
  <c r="R302" i="8" s="1"/>
  <c r="R318" i="8" s="1"/>
  <c r="R350" i="8"/>
  <c r="R366" i="8" s="1"/>
  <c r="R382" i="8" s="1"/>
  <c r="R398" i="8" s="1"/>
  <c r="W78" i="8"/>
  <c r="W46" i="8"/>
  <c r="W30" i="8"/>
  <c r="W62" i="8"/>
  <c r="R115" i="8"/>
  <c r="R131" i="8" s="1"/>
  <c r="R147" i="8" s="1"/>
  <c r="R163" i="8" s="1"/>
  <c r="H269" i="8"/>
  <c r="H285" i="8" s="1"/>
  <c r="H301" i="8" s="1"/>
  <c r="H317" i="8" s="1"/>
  <c r="M274" i="8"/>
  <c r="M290" i="8" s="1"/>
  <c r="M306" i="8" s="1"/>
  <c r="M322" i="8" s="1"/>
  <c r="M194" i="8"/>
  <c r="M210" i="8" s="1"/>
  <c r="M226" i="8" s="1"/>
  <c r="M242" i="8" s="1"/>
  <c r="AG347" i="8"/>
  <c r="AG363" i="8" s="1"/>
  <c r="AG379" i="8" s="1"/>
  <c r="AG395" i="8" s="1"/>
  <c r="AG267" i="8"/>
  <c r="AG283" i="8" s="1"/>
  <c r="AG299" i="8" s="1"/>
  <c r="AG315" i="8" s="1"/>
  <c r="AB350" i="8"/>
  <c r="AB366" i="8" s="1"/>
  <c r="AB382" i="8" s="1"/>
  <c r="AB398" i="8" s="1"/>
  <c r="AB270" i="8"/>
  <c r="AB286" i="8" s="1"/>
  <c r="AB302" i="8" s="1"/>
  <c r="AB318" i="8" s="1"/>
  <c r="M111" i="8"/>
  <c r="M127" i="8" s="1"/>
  <c r="M143" i="8" s="1"/>
  <c r="M159" i="8" s="1"/>
  <c r="M191" i="8"/>
  <c r="M207" i="8" s="1"/>
  <c r="M223" i="8" s="1"/>
  <c r="M239" i="8" s="1"/>
  <c r="W105" i="8"/>
  <c r="W121" i="8" s="1"/>
  <c r="W137" i="8" s="1"/>
  <c r="W153" i="8" s="1"/>
  <c r="AG346" i="8"/>
  <c r="AG362" i="8" s="1"/>
  <c r="AG378" i="8" s="1"/>
  <c r="AG394" i="8" s="1"/>
  <c r="R37" i="8"/>
  <c r="R85" i="8"/>
  <c r="R53" i="8"/>
  <c r="R69" i="8"/>
  <c r="W112" i="8"/>
  <c r="W128" i="8" s="1"/>
  <c r="W144" i="8" s="1"/>
  <c r="W160" i="8" s="1"/>
  <c r="W80" i="8"/>
  <c r="W64" i="8"/>
  <c r="W48" i="8"/>
  <c r="W32" i="8"/>
  <c r="AB356" i="8"/>
  <c r="AB372" i="8" s="1"/>
  <c r="AB388" i="8" s="1"/>
  <c r="AB404" i="8" s="1"/>
  <c r="AB276" i="8"/>
  <c r="AB292" i="8" s="1"/>
  <c r="AB308" i="8" s="1"/>
  <c r="AB324" i="8" s="1"/>
  <c r="W354" i="8"/>
  <c r="W370" i="8" s="1"/>
  <c r="W386" i="8" s="1"/>
  <c r="W402" i="8" s="1"/>
  <c r="W274" i="8"/>
  <c r="W290" i="8" s="1"/>
  <c r="W306" i="8" s="1"/>
  <c r="W322" i="8" s="1"/>
  <c r="AG276" i="8"/>
  <c r="AG292" i="8" s="1"/>
  <c r="AG308" i="8" s="1"/>
  <c r="AG324" i="8" s="1"/>
  <c r="AB63" i="8"/>
  <c r="AB47" i="8"/>
  <c r="AB79" i="8"/>
  <c r="AB31" i="8"/>
  <c r="R83" i="8"/>
</calcChain>
</file>

<file path=xl/sharedStrings.xml><?xml version="1.0" encoding="utf-8"?>
<sst xmlns="http://schemas.openxmlformats.org/spreadsheetml/2006/main" count="578" uniqueCount="459">
  <si>
    <t>PWS ID</t>
  </si>
  <si>
    <t>PWS Name</t>
  </si>
  <si>
    <t>Source ID</t>
  </si>
  <si>
    <t>Source Name</t>
  </si>
  <si>
    <t>County</t>
  </si>
  <si>
    <t>Plant ID</t>
  </si>
  <si>
    <t>Date</t>
  </si>
  <si>
    <t>Chemicals Used (lbs)</t>
  </si>
  <si>
    <t>Chlorine</t>
  </si>
  <si>
    <t>Alum</t>
  </si>
  <si>
    <t>Polymer</t>
  </si>
  <si>
    <t>Filter Aid</t>
  </si>
  <si>
    <t>Soda Ash</t>
  </si>
  <si>
    <t>Turbidity NTU</t>
  </si>
  <si>
    <t>Raw</t>
  </si>
  <si>
    <t>Settled</t>
  </si>
  <si>
    <t>Combined Filter Effluent Turbidity 4 hour sample NTU</t>
  </si>
  <si>
    <t>1st</t>
  </si>
  <si>
    <t>2nd</t>
  </si>
  <si>
    <t>3rd</t>
  </si>
  <si>
    <t>4th</t>
  </si>
  <si>
    <t>5th</t>
  </si>
  <si>
    <t>6th</t>
  </si>
  <si>
    <t>Avg</t>
  </si>
  <si>
    <t>Temp C</t>
  </si>
  <si>
    <t>pH</t>
  </si>
  <si>
    <t>Final</t>
  </si>
  <si>
    <t>Total Alkalinity mg/L as CaCO3</t>
  </si>
  <si>
    <t>Fin</t>
  </si>
  <si>
    <t>Remarks</t>
  </si>
  <si>
    <t>Water Treated in 1000 gals</t>
  </si>
  <si>
    <t>Total Hours of Operation</t>
  </si>
  <si>
    <t>Filter Backwash Total in 1000 gal</t>
  </si>
  <si>
    <t>Max CFE Turbidity NTU</t>
  </si>
  <si>
    <t>Calcium Hardness mg/L as CaCO3 Fin</t>
  </si>
  <si>
    <t>Month</t>
  </si>
  <si>
    <t>Year</t>
  </si>
  <si>
    <t>Ozone</t>
  </si>
  <si>
    <t>Total</t>
  </si>
  <si>
    <t>Total number of CFE samples analyzed for month:  N =</t>
  </si>
  <si>
    <t>Satisfactory turbidity performance is 95% or greater.  Performance determination:  [1-(E/N)]x100 =</t>
  </si>
  <si>
    <t>% NTU Reduction (See Note 1)</t>
  </si>
  <si>
    <t xml:space="preserve">NOTE 1:    Percent turbidity reduction for each day of operation:   PTR = [(Raw NTU)-(Avg CFE NTU)]x(100)/(Raw NTU) </t>
  </si>
  <si>
    <t>Source (Raw) Water</t>
  </si>
  <si>
    <t>Filtration</t>
  </si>
  <si>
    <t>Inactivation Ratio</t>
  </si>
  <si>
    <t>Distribution Entry Point Samples</t>
  </si>
  <si>
    <t>Distribution System Residuals</t>
  </si>
  <si>
    <t>Finished Water/ General</t>
  </si>
  <si>
    <t>Report Submitted By</t>
  </si>
  <si>
    <t>Signature</t>
  </si>
  <si>
    <t>BTO/WTPO Cert No</t>
  </si>
  <si>
    <t>Telephone Number</t>
  </si>
  <si>
    <t xml:space="preserve">Y/N: </t>
  </si>
  <si>
    <t>Washington State Department of Health</t>
  </si>
  <si>
    <t>Submitted By</t>
  </si>
  <si>
    <t>WTPO Cert No</t>
  </si>
  <si>
    <t>Telephone No</t>
  </si>
  <si>
    <t>Overall Log Treatment Req'd</t>
  </si>
  <si>
    <t>Filtration Log Removal Credit</t>
  </si>
  <si>
    <t>Inactivation Ratio Determination</t>
  </si>
  <si>
    <t>Disinfectant Residual at</t>
  </si>
  <si>
    <t>Residual in</t>
  </si>
  <si>
    <t>Distribution Entry Point</t>
  </si>
  <si>
    <t>Distribution System</t>
  </si>
  <si>
    <t>Peak Hour Flow gpm</t>
  </si>
  <si>
    <t>Water Temp C</t>
  </si>
  <si>
    <t>Chlorine Residual {C} mg/L</t>
  </si>
  <si>
    <t>Contact Time {T} minutes</t>
  </si>
  <si>
    <t>Calculated CT {C*T}</t>
  </si>
  <si>
    <t>Required CT from Tables</t>
  </si>
  <si>
    <t>Inact Ratio {Calc CT/Req'd CT}</t>
  </si>
  <si>
    <t>Lowest Daily Residual mg/L</t>
  </si>
  <si>
    <t>Duration less than 0.2mg/L hours</t>
  </si>
  <si>
    <t>DOH Notified? Name &amp; Time</t>
  </si>
  <si>
    <t>No of Sites Sampled</t>
  </si>
  <si>
    <t>No of Samples Residual Not Detected</t>
  </si>
  <si>
    <t>Min</t>
  </si>
  <si>
    <t>Max</t>
  </si>
  <si>
    <t>Temp</t>
  </si>
  <si>
    <t>Lookup</t>
  </si>
  <si>
    <t>Degrees</t>
  </si>
  <si>
    <t>Conc</t>
  </si>
  <si>
    <t>Row</t>
  </si>
  <si>
    <t>C</t>
  </si>
  <si>
    <t>(mg/l)</t>
  </si>
  <si>
    <t>Notes:</t>
  </si>
  <si>
    <t>1.</t>
  </si>
  <si>
    <r>
      <t xml:space="preserve">Table values were obtained by linear interpolation using CT values published in USEPA's </t>
    </r>
    <r>
      <rPr>
        <u/>
        <sz val="10"/>
        <rFont val="Arial"/>
        <family val="2"/>
      </rPr>
      <t>Guidance Manual for Compliance with the Filtration and Disinfection</t>
    </r>
  </si>
  <si>
    <t>2.</t>
  </si>
  <si>
    <t>For other levels of log inactivation, multiply the table values by the log inactivation required.  For example, for 0.5 log inactivation multiply the table values by 0.5.</t>
  </si>
  <si>
    <t>3.</t>
  </si>
  <si>
    <r>
      <t xml:space="preserve">For systems with pH values exceeding 9.0 see the  </t>
    </r>
    <r>
      <rPr>
        <u/>
        <sz val="10"/>
        <rFont val="Arial"/>
        <family val="2"/>
      </rPr>
      <t>Interim Enhanced Surface Water Treatment Rule Notice of Data Availability</t>
    </r>
    <r>
      <rPr>
        <sz val="10"/>
        <rFont val="Arial"/>
        <family val="2"/>
      </rPr>
      <t>, Federal Register, November 3, 1997.</t>
    </r>
  </si>
  <si>
    <t>Temp Adj</t>
  </si>
  <si>
    <t>pH Offset</t>
  </si>
  <si>
    <t>Chlorine Adj</t>
  </si>
  <si>
    <t>CT</t>
  </si>
  <si>
    <t>CT Calc</t>
  </si>
  <si>
    <t>Table Lookup</t>
  </si>
  <si>
    <t>Inact Ratio</t>
  </si>
  <si>
    <t>Disinfection Log Reduction Req'd</t>
  </si>
  <si>
    <t>CT Required</t>
  </si>
  <si>
    <t xml:space="preserve">Required Disinfection Log Reduction </t>
  </si>
  <si>
    <t>Count</t>
  </si>
  <si>
    <t># &gt; 4 hrs</t>
  </si>
  <si>
    <t># &lt; 0.2 mg/L</t>
  </si>
  <si>
    <t>No. Days Inact Ratio &lt; 1</t>
  </si>
  <si>
    <r>
      <t xml:space="preserve">8. Number of </t>
    </r>
    <r>
      <rPr>
        <b/>
        <sz val="9"/>
        <rFont val="Arial"/>
        <family val="2"/>
      </rPr>
      <t>days</t>
    </r>
    <r>
      <rPr>
        <sz val="9"/>
        <rFont val="Arial"/>
        <family val="2"/>
      </rPr>
      <t xml:space="preserve"> raw water turbidity was monitored this month</t>
    </r>
  </si>
  <si>
    <t>WTP Monthly Rept</t>
  </si>
  <si>
    <t>SWTR Monthly Disinfection Rept</t>
  </si>
  <si>
    <t>To be supplied by user</t>
  </si>
  <si>
    <t xml:space="preserve">Color code for form information:  </t>
  </si>
  <si>
    <t>Valid Durations hours</t>
  </si>
  <si>
    <t>Cells and Columns with Blue Headings are intended for data provided by user</t>
  </si>
  <si>
    <r>
      <t xml:space="preserve">7. Maximum </t>
    </r>
    <r>
      <rPr>
        <b/>
        <sz val="9"/>
        <color indexed="12"/>
        <rFont val="Arial"/>
        <family val="2"/>
      </rPr>
      <t>density</t>
    </r>
    <r>
      <rPr>
        <sz val="9"/>
        <color indexed="12"/>
        <rFont val="Arial"/>
        <family val="2"/>
      </rPr>
      <t xml:space="preserve"> of raw water fecal coliform (# organisms/100 ml)</t>
    </r>
  </si>
  <si>
    <t>Entering Data:</t>
  </si>
  <si>
    <t>All cells in the workbook are protected, except for those intended for data input by the user.</t>
  </si>
  <si>
    <t>Printing</t>
  </si>
  <si>
    <r>
      <t xml:space="preserve">The </t>
    </r>
    <r>
      <rPr>
        <b/>
        <sz val="10"/>
        <rFont val="Arial"/>
        <family val="2"/>
      </rPr>
      <t>SWTR Monthly Disinfection Rept</t>
    </r>
    <r>
      <rPr>
        <sz val="10"/>
        <rFont val="Arial"/>
        <family val="2"/>
      </rPr>
      <t xml:space="preserve"> and the </t>
    </r>
    <r>
      <rPr>
        <b/>
        <sz val="10"/>
        <rFont val="Arial"/>
        <family val="2"/>
      </rPr>
      <t>Monthly Summary</t>
    </r>
    <r>
      <rPr>
        <sz val="10"/>
        <rFont val="Arial"/>
        <family val="2"/>
      </rPr>
      <t xml:space="preserve"> each fit on letter size paper in landscape mode.</t>
    </r>
  </si>
  <si>
    <t>It is designed to minimize the work necessary to calculate totals, averages, count events, etc.</t>
  </si>
  <si>
    <t>DOH Contact</t>
  </si>
  <si>
    <t>Email:</t>
  </si>
  <si>
    <t>The Forms</t>
  </si>
  <si>
    <t>The advantage of starting a workbook using a template is that you'll always have a blank workbook (without having to clear out an old one)</t>
  </si>
  <si>
    <t>Saving and Using this Workbook as a Template (Optional)</t>
  </si>
  <si>
    <t>No of Samples &gt; 0.3 NTU</t>
  </si>
  <si>
    <t>Total number of CFE samples exceeding 0.3 NTU:  E =</t>
  </si>
  <si>
    <t>PopServed</t>
  </si>
  <si>
    <t>Population Served</t>
  </si>
  <si>
    <t>Min Grab Samples Reqd</t>
  </si>
  <si>
    <t>MinGrab</t>
  </si>
  <si>
    <t>No. of Samples Collected "C" if Continuous</t>
  </si>
  <si>
    <t>Residuals Normally Measured Continuously Y/N</t>
  </si>
  <si>
    <t>.</t>
  </si>
  <si>
    <t>Required CT from Tables*</t>
  </si>
  <si>
    <t>*Adjusted for Log Reduction Required</t>
  </si>
  <si>
    <t>Water Treatment Plant Monthly Report Form</t>
  </si>
  <si>
    <t>SWTR Disinfection Monthly Report Form</t>
  </si>
  <si>
    <t>Surface Water Treatment Plant</t>
  </si>
  <si>
    <t>Monthly Report Summary Form</t>
  </si>
  <si>
    <t>Look-up Table for Required CT for 1 log Reduction in Giardia at Various Temperatures, Chlorine Concentration and pH</t>
  </si>
  <si>
    <t>Where to Send these Report Forms</t>
  </si>
  <si>
    <t>WHAT</t>
  </si>
  <si>
    <t>WATC</t>
  </si>
  <si>
    <t>SKAG</t>
  </si>
  <si>
    <t>SNOH</t>
  </si>
  <si>
    <t xml:space="preserve">SAN </t>
  </si>
  <si>
    <t>SANJ</t>
  </si>
  <si>
    <t>ILAN</t>
  </si>
  <si>
    <t>ISLA</t>
  </si>
  <si>
    <t>PEIR</t>
  </si>
  <si>
    <t>KING</t>
  </si>
  <si>
    <t>KITS</t>
  </si>
  <si>
    <t>CLAL</t>
  </si>
  <si>
    <t>JEFF</t>
  </si>
  <si>
    <t>MASO</t>
  </si>
  <si>
    <t>MASI</t>
  </si>
  <si>
    <t>GRAY</t>
  </si>
  <si>
    <t>PACI</t>
  </si>
  <si>
    <t>THUR</t>
  </si>
  <si>
    <t>TURS</t>
  </si>
  <si>
    <t>LEWI</t>
  </si>
  <si>
    <t>COWL</t>
  </si>
  <si>
    <t>KOWL</t>
  </si>
  <si>
    <t>SKAM</t>
  </si>
  <si>
    <t>CLAR</t>
  </si>
  <si>
    <t>OKAN</t>
  </si>
  <si>
    <t>OKON</t>
  </si>
  <si>
    <t>CHEL</t>
  </si>
  <si>
    <t>DOUG</t>
  </si>
  <si>
    <t>KITT</t>
  </si>
  <si>
    <t>KITI</t>
  </si>
  <si>
    <t>YAKI</t>
  </si>
  <si>
    <t>YAKA</t>
  </si>
  <si>
    <t>KLIC</t>
  </si>
  <si>
    <t>CLIC</t>
  </si>
  <si>
    <t>FERR</t>
  </si>
  <si>
    <t>GRAN</t>
  </si>
  <si>
    <t>BENT</t>
  </si>
  <si>
    <t>FRAN</t>
  </si>
  <si>
    <t>STEV</t>
  </si>
  <si>
    <t>LINC</t>
  </si>
  <si>
    <t>ADAM</t>
  </si>
  <si>
    <t>WALL</t>
  </si>
  <si>
    <t>PEND</t>
  </si>
  <si>
    <t>POND</t>
  </si>
  <si>
    <t>SPOK</t>
  </si>
  <si>
    <t>WHIT</t>
  </si>
  <si>
    <t>WITM</t>
  </si>
  <si>
    <t>COLU</t>
  </si>
  <si>
    <t>COLO</t>
  </si>
  <si>
    <t>GARF</t>
  </si>
  <si>
    <t>ASOT</t>
  </si>
  <si>
    <t>PIER</t>
  </si>
  <si>
    <t>Operations</t>
  </si>
  <si>
    <t>Department of Health</t>
  </si>
  <si>
    <t>P O Box 47823</t>
  </si>
  <si>
    <t>Olympia, WA 98504-7823</t>
  </si>
  <si>
    <t>Eastern Drinking Water</t>
  </si>
  <si>
    <t>Southwest Drinking Water</t>
  </si>
  <si>
    <t>For Persons with Disabilities</t>
  </si>
  <si>
    <t>Northwest Drinking Water</t>
  </si>
  <si>
    <t>Overall Log Treatment Required has been set to 3.0 on the SWTR Monthly Disinfection Rept form.</t>
  </si>
  <si>
    <t>Note: For correct results, remember to enter your plant's Filtration Log Removal Credit in cell I9 above</t>
  </si>
  <si>
    <t>The workbook is intended for use by water treatment plant operators to enhance recordkeeping, reporting and legibility.</t>
  </si>
  <si>
    <t>The SWTR Disinfection Monthly Reports will also look up and calculate required CT values for Giardia inactivation.</t>
  </si>
  <si>
    <t>Clear out any data input by the user.</t>
  </si>
  <si>
    <r>
      <t xml:space="preserve">Click on </t>
    </r>
    <r>
      <rPr>
        <b/>
        <sz val="10"/>
        <rFont val="Arial"/>
        <family val="2"/>
      </rPr>
      <t>File, Save As.</t>
    </r>
    <r>
      <rPr>
        <sz val="10"/>
        <rFont val="Arial"/>
        <family val="2"/>
      </rPr>
      <t xml:space="preserve">  When prompted, give it a new file name, and specify the "Save as type" as </t>
    </r>
    <r>
      <rPr>
        <b/>
        <sz val="10"/>
        <rFont val="Arial"/>
        <family val="2"/>
      </rPr>
      <t>Template.</t>
    </r>
  </si>
  <si>
    <r>
      <t xml:space="preserve">Click on </t>
    </r>
    <r>
      <rPr>
        <b/>
        <sz val="10"/>
        <rFont val="Arial"/>
        <family val="2"/>
      </rPr>
      <t>Save i</t>
    </r>
    <r>
      <rPr>
        <sz val="10"/>
        <rFont val="Arial"/>
        <family val="2"/>
      </rPr>
      <t>n the dialog box.</t>
    </r>
  </si>
  <si>
    <r>
      <t xml:space="preserve">With Microsoft Excel running, click on </t>
    </r>
    <r>
      <rPr>
        <b/>
        <sz val="10"/>
        <rFont val="Arial"/>
        <family val="2"/>
      </rPr>
      <t>File, New.</t>
    </r>
    <r>
      <rPr>
        <sz val="10"/>
        <rFont val="Arial"/>
        <family val="2"/>
      </rPr>
      <t xml:space="preserve">  The WTP template should show in the "New" dialog box.</t>
    </r>
  </si>
  <si>
    <t>Click on the template; it will come up as a regular Excel spreadsheet.</t>
  </si>
  <si>
    <t>When the spreadsheet is saved for the first time, you will be required to supply a name for the file.</t>
  </si>
  <si>
    <r>
      <t>Recommended file name:  "</t>
    </r>
    <r>
      <rPr>
        <b/>
        <sz val="10"/>
        <rFont val="Arial"/>
        <family val="2"/>
      </rPr>
      <t>WTP_&lt;PWSID&gt;_&lt;Plant ID&gt;_YYMM.xls</t>
    </r>
    <r>
      <rPr>
        <sz val="10"/>
        <rFont val="Arial"/>
        <family val="2"/>
      </rPr>
      <t>", where YYMM is the reporting year and month; e.g.: WTP_00050_001_0308.xls.</t>
    </r>
  </si>
  <si>
    <t>and minimize the chance of overwriting a previous month's workbook.</t>
  </si>
  <si>
    <t>the SWTR compliance status for the month.</t>
  </si>
  <si>
    <t>Cells and columns intended for user input have titles or headings colored blue.</t>
  </si>
  <si>
    <t>Use the "Page Setup" menu to choose the paper size and orientation.  Change left and right margins to 0.5" and check "Fit to" 1 pg wide by 1 pg tall.</t>
  </si>
  <si>
    <t>Notes and Instructions</t>
  </si>
  <si>
    <t>Notes on Version 1.0 Revised 02/14/2006</t>
  </si>
  <si>
    <t>See Cover Page for information on where to send this form.</t>
  </si>
  <si>
    <t>Drinking Water Northwest Regional Office</t>
  </si>
  <si>
    <r>
      <t>Requirements for Public Water Systems Using Surface Water Sources</t>
    </r>
    <r>
      <rPr>
        <sz val="10"/>
        <rFont val="Arial"/>
        <family val="2"/>
      </rPr>
      <t xml:space="preserve">, March 1991 edition.  This table was developed by Nancy Feagin, P.E. of the </t>
    </r>
  </si>
  <si>
    <r>
      <t xml:space="preserve">9. </t>
    </r>
    <r>
      <rPr>
        <b/>
        <sz val="9"/>
        <rFont val="Arial"/>
        <family val="2"/>
      </rPr>
      <t>Maximum turbidity</t>
    </r>
    <r>
      <rPr>
        <sz val="9"/>
        <rFont val="Arial"/>
        <family val="2"/>
      </rPr>
      <t xml:space="preserve"> of the raw water treated by the plant (NTU)</t>
    </r>
  </si>
  <si>
    <r>
      <t xml:space="preserve">11. </t>
    </r>
    <r>
      <rPr>
        <b/>
        <sz val="9"/>
        <rFont val="Arial"/>
        <family val="2"/>
      </rPr>
      <t>Hours</t>
    </r>
    <r>
      <rPr>
        <sz val="9"/>
        <rFont val="Arial"/>
        <family val="2"/>
      </rPr>
      <t xml:space="preserve"> of </t>
    </r>
    <r>
      <rPr>
        <b/>
        <sz val="9"/>
        <rFont val="Arial"/>
        <family val="2"/>
      </rPr>
      <t>operation</t>
    </r>
    <r>
      <rPr>
        <sz val="9"/>
        <rFont val="Arial"/>
        <family val="2"/>
      </rPr>
      <t xml:space="preserve"> during reporting month</t>
    </r>
  </si>
  <si>
    <t>13. Turbidity performance limit</t>
  </si>
  <si>
    <t xml:space="preserve">14. Maximum allowable turbidity  </t>
  </si>
  <si>
    <r>
      <t xml:space="preserve">15. </t>
    </r>
    <r>
      <rPr>
        <b/>
        <sz val="9"/>
        <rFont val="Arial"/>
        <family val="2"/>
      </rPr>
      <t>Maximum filtered</t>
    </r>
    <r>
      <rPr>
        <sz val="9"/>
        <rFont val="Arial"/>
        <family val="2"/>
      </rPr>
      <t xml:space="preserve"> water turbidity (NTU)</t>
    </r>
  </si>
  <si>
    <t>Y/N:</t>
  </si>
  <si>
    <r>
      <t xml:space="preserve">24. Number of </t>
    </r>
    <r>
      <rPr>
        <b/>
        <sz val="9"/>
        <rFont val="Arial"/>
        <family val="2"/>
      </rPr>
      <t>days</t>
    </r>
    <r>
      <rPr>
        <sz val="9"/>
        <rFont val="Arial"/>
        <family val="2"/>
      </rPr>
      <t xml:space="preserve"> disinfectant CT was </t>
    </r>
    <r>
      <rPr>
        <b/>
        <sz val="9"/>
        <rFont val="Arial"/>
        <family val="2"/>
      </rPr>
      <t>monitored</t>
    </r>
    <r>
      <rPr>
        <sz val="9"/>
        <rFont val="Arial"/>
        <family val="2"/>
      </rPr>
      <t xml:space="preserve"> this month</t>
    </r>
  </si>
  <si>
    <r>
      <t xml:space="preserve">27. Number of </t>
    </r>
    <r>
      <rPr>
        <b/>
        <sz val="9"/>
        <rFont val="Arial"/>
        <family val="2"/>
      </rPr>
      <t>days</t>
    </r>
    <r>
      <rPr>
        <sz val="9"/>
        <rFont val="Arial"/>
        <family val="2"/>
      </rPr>
      <t xml:space="preserve"> during which plant produced water during month</t>
    </r>
  </si>
  <si>
    <r>
      <t xml:space="preserve">28. Number of entry point residual </t>
    </r>
    <r>
      <rPr>
        <b/>
        <sz val="9"/>
        <rFont val="Arial"/>
        <family val="2"/>
      </rPr>
      <t>samples</t>
    </r>
    <r>
      <rPr>
        <sz val="9"/>
        <rFont val="Arial"/>
        <family val="2"/>
      </rPr>
      <t xml:space="preserve"> analyzed during month</t>
    </r>
  </si>
  <si>
    <r>
      <t xml:space="preserve">29. No of </t>
    </r>
    <r>
      <rPr>
        <b/>
        <sz val="9"/>
        <rFont val="Arial"/>
        <family val="2"/>
      </rPr>
      <t>days</t>
    </r>
    <r>
      <rPr>
        <sz val="9"/>
        <rFont val="Arial"/>
        <family val="2"/>
      </rPr>
      <t xml:space="preserve"> when residual fell </t>
    </r>
    <r>
      <rPr>
        <b/>
        <sz val="9"/>
        <rFont val="Arial"/>
        <family val="2"/>
      </rPr>
      <t>below 0.2 mg/l</t>
    </r>
    <r>
      <rPr>
        <sz val="9"/>
        <rFont val="Arial"/>
        <family val="2"/>
      </rPr>
      <t xml:space="preserve"> </t>
    </r>
  </si>
  <si>
    <r>
      <t xml:space="preserve">30. No of </t>
    </r>
    <r>
      <rPr>
        <b/>
        <sz val="9"/>
        <rFont val="Arial"/>
        <family val="2"/>
      </rPr>
      <t>days</t>
    </r>
    <r>
      <rPr>
        <sz val="9"/>
        <rFont val="Arial"/>
        <family val="2"/>
      </rPr>
      <t xml:space="preserve"> when residual fell </t>
    </r>
    <r>
      <rPr>
        <b/>
        <sz val="9"/>
        <rFont val="Arial"/>
        <family val="2"/>
      </rPr>
      <t>below 0.2 mg/l</t>
    </r>
    <r>
      <rPr>
        <sz val="9"/>
        <rFont val="Arial"/>
        <family val="2"/>
      </rPr>
      <t xml:space="preserve"> for </t>
    </r>
    <r>
      <rPr>
        <b/>
        <sz val="9"/>
        <rFont val="Arial"/>
        <family val="2"/>
      </rPr>
      <t>more than 4 hours</t>
    </r>
    <r>
      <rPr>
        <sz val="9"/>
        <rFont val="Arial"/>
        <family val="2"/>
      </rPr>
      <t xml:space="preserve"> </t>
    </r>
  </si>
  <si>
    <r>
      <t xml:space="preserve">31. Number of </t>
    </r>
    <r>
      <rPr>
        <b/>
        <sz val="9"/>
        <color indexed="12"/>
        <rFont val="Arial"/>
        <family val="2"/>
      </rPr>
      <t>days</t>
    </r>
    <r>
      <rPr>
        <sz val="9"/>
        <color indexed="12"/>
        <rFont val="Arial"/>
        <family val="2"/>
      </rPr>
      <t xml:space="preserve"> water served to public this month</t>
    </r>
  </si>
  <si>
    <r>
      <t xml:space="preserve">32. Number of </t>
    </r>
    <r>
      <rPr>
        <b/>
        <sz val="9"/>
        <color indexed="12"/>
        <rFont val="Arial"/>
        <family val="2"/>
      </rPr>
      <t>days</t>
    </r>
    <r>
      <rPr>
        <sz val="9"/>
        <color indexed="12"/>
        <rFont val="Arial"/>
        <family val="2"/>
      </rPr>
      <t xml:space="preserve"> distribution system disinfectant residual was </t>
    </r>
    <r>
      <rPr>
        <b/>
        <sz val="9"/>
        <color indexed="12"/>
        <rFont val="Arial"/>
        <family val="2"/>
      </rPr>
      <t>monitored</t>
    </r>
  </si>
  <si>
    <r>
      <t xml:space="preserve">33. No of distribution system disinfectant residual </t>
    </r>
    <r>
      <rPr>
        <b/>
        <sz val="9"/>
        <rFont val="Arial"/>
        <family val="2"/>
      </rPr>
      <t>samples measured</t>
    </r>
    <r>
      <rPr>
        <sz val="9"/>
        <rFont val="Arial"/>
        <family val="2"/>
      </rPr>
      <t xml:space="preserve"> this month</t>
    </r>
  </si>
  <si>
    <r>
      <t xml:space="preserve">34. No of samples where </t>
    </r>
    <r>
      <rPr>
        <b/>
        <sz val="9"/>
        <rFont val="Arial"/>
        <family val="2"/>
      </rPr>
      <t>no</t>
    </r>
    <r>
      <rPr>
        <sz val="9"/>
        <rFont val="Arial"/>
        <family val="2"/>
      </rPr>
      <t xml:space="preserve"> disinfectant </t>
    </r>
    <r>
      <rPr>
        <b/>
        <sz val="9"/>
        <rFont val="Arial"/>
        <family val="2"/>
      </rPr>
      <t>residual</t>
    </r>
    <r>
      <rPr>
        <sz val="9"/>
        <rFont val="Arial"/>
        <family val="2"/>
      </rPr>
      <t xml:space="preserve"> was detected</t>
    </r>
  </si>
  <si>
    <r>
      <t xml:space="preserve">36. </t>
    </r>
    <r>
      <rPr>
        <b/>
        <sz val="9"/>
        <color indexed="12"/>
        <rFont val="Arial"/>
        <family val="2"/>
      </rPr>
      <t>Number</t>
    </r>
    <r>
      <rPr>
        <sz val="9"/>
        <color indexed="12"/>
        <rFont val="Arial"/>
        <family val="2"/>
      </rPr>
      <t xml:space="preserve"> of water quality </t>
    </r>
    <r>
      <rPr>
        <b/>
        <sz val="9"/>
        <color indexed="12"/>
        <rFont val="Arial"/>
        <family val="2"/>
      </rPr>
      <t>complaints</t>
    </r>
    <r>
      <rPr>
        <sz val="9"/>
        <color indexed="12"/>
        <rFont val="Arial"/>
        <family val="2"/>
      </rPr>
      <t xml:space="preserve"> received from consumers served by system</t>
    </r>
  </si>
  <si>
    <t>Date:</t>
  </si>
  <si>
    <r>
      <t xml:space="preserve">10. </t>
    </r>
    <r>
      <rPr>
        <b/>
        <sz val="9"/>
        <color indexed="12"/>
        <rFont val="Arial"/>
        <family val="2"/>
      </rPr>
      <t>Number</t>
    </r>
    <r>
      <rPr>
        <sz val="9"/>
        <color indexed="12"/>
        <rFont val="Arial"/>
        <family val="2"/>
      </rPr>
      <t xml:space="preserve"> of </t>
    </r>
    <r>
      <rPr>
        <b/>
        <sz val="9"/>
        <color indexed="12"/>
        <rFont val="Arial"/>
        <family val="2"/>
      </rPr>
      <t>raw</t>
    </r>
    <r>
      <rPr>
        <sz val="9"/>
        <color indexed="12"/>
        <rFont val="Arial"/>
        <family val="2"/>
      </rPr>
      <t xml:space="preserve"> water turbidity </t>
    </r>
    <r>
      <rPr>
        <b/>
        <sz val="9"/>
        <color indexed="12"/>
        <rFont val="Arial"/>
        <family val="2"/>
      </rPr>
      <t>measurements</t>
    </r>
    <r>
      <rPr>
        <sz val="9"/>
        <color indexed="12"/>
        <rFont val="Arial"/>
        <family val="2"/>
      </rPr>
      <t xml:space="preserve"> taken</t>
    </r>
  </si>
  <si>
    <r>
      <t xml:space="preserve">12. </t>
    </r>
    <r>
      <rPr>
        <b/>
        <sz val="9"/>
        <rFont val="Arial"/>
        <family val="2"/>
      </rPr>
      <t>Number</t>
    </r>
    <r>
      <rPr>
        <sz val="9"/>
        <rFont val="Arial"/>
        <family val="2"/>
      </rPr>
      <t xml:space="preserve"> of </t>
    </r>
    <r>
      <rPr>
        <b/>
        <sz val="9"/>
        <rFont val="Arial"/>
        <family val="2"/>
      </rPr>
      <t>filtered</t>
    </r>
    <r>
      <rPr>
        <sz val="9"/>
        <rFont val="Arial"/>
        <family val="2"/>
      </rPr>
      <t xml:space="preserve"> water turbidity </t>
    </r>
    <r>
      <rPr>
        <b/>
        <sz val="9"/>
        <rFont val="Arial"/>
        <family val="2"/>
      </rPr>
      <t>measurements</t>
    </r>
    <r>
      <rPr>
        <sz val="9"/>
        <rFont val="Arial"/>
        <family val="2"/>
      </rPr>
      <t xml:space="preserve"> taken</t>
    </r>
  </si>
  <si>
    <r>
      <t xml:space="preserve">19. Was </t>
    </r>
    <r>
      <rPr>
        <b/>
        <sz val="9"/>
        <color indexed="12"/>
        <rFont val="Arial"/>
        <family val="2"/>
      </rPr>
      <t>unfiltered water provided</t>
    </r>
    <r>
      <rPr>
        <sz val="9"/>
        <color indexed="12"/>
        <rFont val="Arial"/>
        <family val="2"/>
      </rPr>
      <t xml:space="preserve"> to consumers at any time?</t>
    </r>
  </si>
  <si>
    <r>
      <t xml:space="preserve">20. </t>
    </r>
    <r>
      <rPr>
        <b/>
        <sz val="9"/>
        <color indexed="12"/>
        <rFont val="Arial"/>
        <family val="2"/>
      </rPr>
      <t>Primary Coagulant</t>
    </r>
    <r>
      <rPr>
        <sz val="9"/>
        <color indexed="12"/>
        <rFont val="Arial"/>
        <family val="2"/>
      </rPr>
      <t xml:space="preserve"> name:</t>
    </r>
  </si>
  <si>
    <r>
      <t xml:space="preserve">21. Was </t>
    </r>
    <r>
      <rPr>
        <b/>
        <sz val="9"/>
        <color indexed="12"/>
        <rFont val="Arial"/>
        <family val="2"/>
      </rPr>
      <t>coagulation in use at all times</t>
    </r>
    <r>
      <rPr>
        <sz val="9"/>
        <color indexed="12"/>
        <rFont val="Arial"/>
        <family val="2"/>
      </rPr>
      <t xml:space="preserve"> the plant was operating?</t>
    </r>
  </si>
  <si>
    <r>
      <t xml:space="preserve">26. </t>
    </r>
    <r>
      <rPr>
        <b/>
        <sz val="9"/>
        <rFont val="Arial"/>
        <family val="2"/>
      </rPr>
      <t>Lowest</t>
    </r>
    <r>
      <rPr>
        <sz val="9"/>
        <rFont val="Arial"/>
        <family val="2"/>
      </rPr>
      <t xml:space="preserve"> inactivation </t>
    </r>
    <r>
      <rPr>
        <b/>
        <sz val="9"/>
        <rFont val="Arial"/>
        <family val="2"/>
      </rPr>
      <t>ratio</t>
    </r>
    <r>
      <rPr>
        <sz val="9"/>
        <rFont val="Arial"/>
        <family val="2"/>
      </rPr>
      <t xml:space="preserve"> achieved</t>
    </r>
  </si>
  <si>
    <r>
      <t xml:space="preserve">35. </t>
    </r>
    <r>
      <rPr>
        <b/>
        <sz val="9"/>
        <color indexed="12"/>
        <rFont val="Arial"/>
        <family val="2"/>
      </rPr>
      <t>Average</t>
    </r>
    <r>
      <rPr>
        <sz val="9"/>
        <color indexed="12"/>
        <rFont val="Arial"/>
        <family val="2"/>
      </rPr>
      <t xml:space="preserve"> of all disinfectant </t>
    </r>
    <r>
      <rPr>
        <b/>
        <sz val="9"/>
        <color indexed="12"/>
        <rFont val="Arial"/>
        <family val="2"/>
      </rPr>
      <t>residual</t>
    </r>
    <r>
      <rPr>
        <sz val="9"/>
        <color indexed="12"/>
        <rFont val="Arial"/>
        <family val="2"/>
      </rPr>
      <t xml:space="preserve"> measurements taken </t>
    </r>
    <r>
      <rPr>
        <b/>
        <sz val="9"/>
        <color indexed="12"/>
        <rFont val="Arial"/>
        <family val="2"/>
      </rPr>
      <t>with coliform samples</t>
    </r>
    <r>
      <rPr>
        <sz val="9"/>
        <color indexed="12"/>
        <rFont val="Arial"/>
        <family val="2"/>
      </rPr>
      <t xml:space="preserve"> (mg/L)</t>
    </r>
  </si>
  <si>
    <r>
      <t xml:space="preserve">37. Did </t>
    </r>
    <r>
      <rPr>
        <b/>
        <sz val="9"/>
        <color indexed="12"/>
        <rFont val="Arial"/>
        <family val="2"/>
      </rPr>
      <t>certified operator take all req'd</t>
    </r>
    <r>
      <rPr>
        <sz val="9"/>
        <color indexed="12"/>
        <rFont val="Arial"/>
        <family val="2"/>
      </rPr>
      <t xml:space="preserve"> pH, temp, turbidity, and residual disinfectant </t>
    </r>
    <r>
      <rPr>
        <b/>
        <sz val="9"/>
        <color indexed="12"/>
        <rFont val="Arial"/>
        <family val="2"/>
      </rPr>
      <t>measurements?</t>
    </r>
  </si>
  <si>
    <r>
      <t>38. All</t>
    </r>
    <r>
      <rPr>
        <b/>
        <sz val="9"/>
        <color indexed="12"/>
        <rFont val="Arial"/>
        <family val="2"/>
      </rPr>
      <t xml:space="preserve"> turbidimeters calibrated</t>
    </r>
    <r>
      <rPr>
        <sz val="9"/>
        <color indexed="12"/>
        <rFont val="Arial"/>
        <family val="2"/>
      </rPr>
      <t xml:space="preserve"> with a </t>
    </r>
    <r>
      <rPr>
        <b/>
        <sz val="9"/>
        <color indexed="12"/>
        <rFont val="Arial"/>
        <family val="2"/>
      </rPr>
      <t>primary standard</t>
    </r>
    <r>
      <rPr>
        <sz val="9"/>
        <color indexed="12"/>
        <rFont val="Arial"/>
        <family val="2"/>
      </rPr>
      <t xml:space="preserve"> within the</t>
    </r>
    <r>
      <rPr>
        <b/>
        <sz val="9"/>
        <color indexed="12"/>
        <rFont val="Arial"/>
        <family val="2"/>
      </rPr>
      <t xml:space="preserve"> last quarter</t>
    </r>
    <r>
      <rPr>
        <sz val="9"/>
        <color indexed="12"/>
        <rFont val="Arial"/>
        <family val="2"/>
      </rPr>
      <t xml:space="preserve">? </t>
    </r>
  </si>
  <si>
    <t>As the responsible operator in charge, I certify that I have reviewed the information submitted on all the monthly operating report forms:</t>
  </si>
  <si>
    <r>
      <rPr>
        <b/>
        <sz val="10"/>
        <color indexed="12"/>
        <rFont val="Arial"/>
        <family val="2"/>
      </rPr>
      <t>Maximum</t>
    </r>
    <r>
      <rPr>
        <sz val="10"/>
        <color indexed="12"/>
        <rFont val="Arial"/>
        <family val="2"/>
      </rPr>
      <t xml:space="preserve"> operational </t>
    </r>
    <r>
      <rPr>
        <b/>
        <sz val="10"/>
        <color indexed="12"/>
        <rFont val="Arial"/>
        <family val="2"/>
      </rPr>
      <t xml:space="preserve">filtration rate </t>
    </r>
    <r>
      <rPr>
        <sz val="10"/>
        <color indexed="12"/>
        <rFont val="Arial"/>
        <family val="2"/>
      </rPr>
      <t>(gpm/sq ft)</t>
    </r>
  </si>
  <si>
    <r>
      <t xml:space="preserve">39. </t>
    </r>
    <r>
      <rPr>
        <b/>
        <sz val="9"/>
        <color indexed="12"/>
        <rFont val="Arial"/>
        <family val="2"/>
      </rPr>
      <t xml:space="preserve">Critical </t>
    </r>
    <r>
      <rPr>
        <sz val="9"/>
        <color indexed="12"/>
        <rFont val="Arial"/>
        <family val="2"/>
      </rPr>
      <t xml:space="preserve">alarms tested?  </t>
    </r>
  </si>
  <si>
    <t>Remarks:</t>
  </si>
  <si>
    <r>
      <t xml:space="preserve">22. </t>
    </r>
    <r>
      <rPr>
        <b/>
        <sz val="9"/>
        <color indexed="12"/>
        <rFont val="Arial"/>
        <family val="2"/>
      </rPr>
      <t xml:space="preserve">Approved maximum filtration rate           </t>
    </r>
    <r>
      <rPr>
        <sz val="9"/>
        <color indexed="12"/>
        <rFont val="Arial"/>
        <family val="2"/>
      </rPr>
      <t>(gpm/sq ft):</t>
    </r>
  </si>
  <si>
    <r>
      <t xml:space="preserve">16. Average </t>
    </r>
    <r>
      <rPr>
        <b/>
        <sz val="9"/>
        <rFont val="Arial"/>
        <family val="2"/>
      </rPr>
      <t>percent</t>
    </r>
    <r>
      <rPr>
        <sz val="9"/>
        <rFont val="Arial"/>
        <family val="2"/>
      </rPr>
      <t xml:space="preserve"> turbidity </t>
    </r>
    <r>
      <rPr>
        <b/>
        <sz val="9"/>
        <rFont val="Arial"/>
        <family val="2"/>
      </rPr>
      <t>reduction</t>
    </r>
    <r>
      <rPr>
        <sz val="9"/>
        <rFont val="Arial"/>
        <family val="2"/>
      </rPr>
      <t xml:space="preserve"> </t>
    </r>
    <r>
      <rPr>
        <sz val="8"/>
        <rFont val="Arial"/>
        <family val="2"/>
      </rPr>
      <t xml:space="preserve">(daily filtration </t>
    </r>
    <r>
      <rPr>
        <b/>
        <sz val="8"/>
        <rFont val="Arial"/>
        <family val="2"/>
      </rPr>
      <t>effectiveness</t>
    </r>
    <r>
      <rPr>
        <sz val="8"/>
        <rFont val="Arial"/>
        <family val="2"/>
      </rPr>
      <t xml:space="preserve"> calculations for conventional, direct, and in-line filters)</t>
    </r>
  </si>
  <si>
    <t>0.3 NTU</t>
  </si>
  <si>
    <t>1.0 NTU</t>
  </si>
  <si>
    <t xml:space="preserve"> </t>
  </si>
  <si>
    <r>
      <t xml:space="preserve">23. </t>
    </r>
    <r>
      <rPr>
        <b/>
        <sz val="9"/>
        <rFont val="Arial"/>
        <family val="2"/>
      </rPr>
      <t>Maximum flow rate treated</t>
    </r>
    <r>
      <rPr>
        <sz val="9"/>
        <rFont val="Arial"/>
        <family val="2"/>
      </rPr>
      <t xml:space="preserve"> (Units of gpm)</t>
    </r>
  </si>
  <si>
    <r>
      <t xml:space="preserve">25. Number of </t>
    </r>
    <r>
      <rPr>
        <b/>
        <sz val="9"/>
        <rFont val="Arial"/>
        <family val="2"/>
      </rPr>
      <t>days</t>
    </r>
    <r>
      <rPr>
        <sz val="9"/>
        <rFont val="Arial"/>
        <family val="2"/>
      </rPr>
      <t xml:space="preserve"> inactivation ratio was </t>
    </r>
    <r>
      <rPr>
        <b/>
        <sz val="9"/>
        <rFont val="Arial"/>
        <family val="2"/>
      </rPr>
      <t>below</t>
    </r>
    <r>
      <rPr>
        <sz val="9"/>
        <rFont val="Arial"/>
        <family val="2"/>
      </rPr>
      <t xml:space="preserve"> 1.0</t>
    </r>
  </si>
  <si>
    <r>
      <t xml:space="preserve">Dose </t>
    </r>
    <r>
      <rPr>
        <sz val="9"/>
        <color indexed="12"/>
        <rFont val="Arial"/>
        <family val="2"/>
      </rPr>
      <t>(mg/L)</t>
    </r>
  </si>
  <si>
    <r>
      <t>No. of filtered measurements exceeding monthly</t>
    </r>
    <r>
      <rPr>
        <b/>
        <sz val="9"/>
        <rFont val="Arial"/>
        <family val="2"/>
      </rPr>
      <t xml:space="preserve"> performance limit:</t>
    </r>
  </si>
  <si>
    <t>Incorporated new technology-specific summary form</t>
  </si>
  <si>
    <t>dw.nwro@doh.wa.gov</t>
  </si>
  <si>
    <t>Spokane Valley, WA 99216</t>
  </si>
  <si>
    <t>16201 E. Indiana Ave, Suite 1500</t>
  </si>
  <si>
    <t>ero.sw.Treatment.Reports@doh.wa.gov</t>
  </si>
  <si>
    <t>Northwest Drinking Water Operations</t>
  </si>
  <si>
    <t>nancy.feagin@doh.wa.gov</t>
  </si>
  <si>
    <t>Southwest Drinking Water Operations</t>
  </si>
  <si>
    <t>Nancy Feagin, PE</t>
  </si>
  <si>
    <t>Eastern Drinking Water Operations</t>
  </si>
  <si>
    <t>Changed conditional formatting to eliminate red text (doesn't always come through on a fax machine)</t>
  </si>
  <si>
    <t>SWTR.swro@doh.wa.gov</t>
  </si>
  <si>
    <r>
      <t xml:space="preserve">Data or calculations that do not comply with standards or requirements will show up in </t>
    </r>
    <r>
      <rPr>
        <b/>
        <i/>
        <sz val="10"/>
        <rFont val="Arial"/>
        <family val="2"/>
      </rPr>
      <t>bold, italic text with pink highlighting.</t>
    </r>
  </si>
  <si>
    <t>20425 72nd Ave S., Ste 310</t>
  </si>
  <si>
    <t>Kent, WA 98032-2388</t>
  </si>
  <si>
    <t>Report Designed for All Rapid Rate Filtration Plants</t>
  </si>
  <si>
    <r>
      <t xml:space="preserve">Because of the size of the </t>
    </r>
    <r>
      <rPr>
        <b/>
        <sz val="10"/>
        <rFont val="Arial"/>
        <family val="2"/>
      </rPr>
      <t>Rapid Rate WTP Monthly Rept</t>
    </r>
    <r>
      <rPr>
        <sz val="10"/>
        <rFont val="Arial"/>
        <family val="2"/>
      </rPr>
      <t>, it should be printed on legal size paper, in landscape mode, if it is desired to fit on one page.</t>
    </r>
  </si>
  <si>
    <t xml:space="preserve">Number of days CFE exceeded 1.0 NTU this month: </t>
  </si>
  <si>
    <r>
      <t>No. of days filtered water turbidity measurements exceeded</t>
    </r>
    <r>
      <rPr>
        <b/>
        <sz val="9"/>
        <rFont val="Arial"/>
        <family val="2"/>
      </rPr>
      <t xml:space="preserve"> max allowable limit:</t>
    </r>
  </si>
  <si>
    <t xml:space="preserve"> Y/N:</t>
  </si>
  <si>
    <t>Did the CFE continuous monitoring fail to operate for more than five (5) consecutive days during this month?</t>
  </si>
  <si>
    <t>Tank Level        ft          (must be at least __ ft)</t>
  </si>
  <si>
    <t>Minimum Residual mg/L</t>
  </si>
  <si>
    <t>DOH Form</t>
  </si>
  <si>
    <t>331-527-F</t>
  </si>
  <si>
    <t>Revised</t>
  </si>
  <si>
    <r>
      <t xml:space="preserve">The </t>
    </r>
    <r>
      <rPr>
        <b/>
        <sz val="10"/>
        <rFont val="Arial"/>
        <family val="2"/>
      </rPr>
      <t>SWTR Monthly Disinfection Rept</t>
    </r>
    <r>
      <rPr>
        <sz val="10"/>
        <rFont val="Arial"/>
        <family val="2"/>
      </rPr>
      <t xml:space="preserve"> (DOH Form 331-440-F) is for recording disinfection process information for a plant using Chlorine disinfection.</t>
    </r>
  </si>
  <si>
    <t>DOH Form 331-440-F (Excel version)</t>
  </si>
  <si>
    <t>SCADA reading NTU</t>
  </si>
  <si>
    <t>online meter NTU</t>
  </si>
  <si>
    <t>grab sample NTU</t>
  </si>
  <si>
    <t>Results within 0.05 NTU*?      Y/N</t>
  </si>
  <si>
    <t>Follow up action</t>
  </si>
  <si>
    <t>Y</t>
  </si>
  <si>
    <t>* or 10% for the raw</t>
  </si>
  <si>
    <t>Weekly Verification Checks-Online Turbidimeters</t>
  </si>
  <si>
    <t>Turbidimeter (location/make/model)</t>
  </si>
  <si>
    <t>none</t>
  </si>
  <si>
    <t>Example:  IFE-FILTER #1/HACH 1720E</t>
  </si>
  <si>
    <t xml:space="preserve">WEEK 1  (date):  </t>
  </si>
  <si>
    <t>Operator Name:</t>
  </si>
  <si>
    <t xml:space="preserve">WEEK 2  (date):  </t>
  </si>
  <si>
    <t xml:space="preserve">WEEK 3  (date):  </t>
  </si>
  <si>
    <t xml:space="preserve">WEEK 4  (date):  </t>
  </si>
  <si>
    <t xml:space="preserve">WEEK 5  (date):  </t>
  </si>
  <si>
    <t>N</t>
  </si>
  <si>
    <t>Recalibrated on-line</t>
  </si>
  <si>
    <t>Example:  CFE/HACH 1720E</t>
  </si>
  <si>
    <t>Notes on Version 2.0 Revised 02/05/2015</t>
  </si>
  <si>
    <t>Added turbidity verification log sheet</t>
  </si>
  <si>
    <t>Jolyn Leslie, PE</t>
  </si>
  <si>
    <t>jolyn.leslie@doh.wa.gov</t>
  </si>
  <si>
    <t>Primary standard expiration date:</t>
  </si>
  <si>
    <t>Engineering and Technical Services</t>
  </si>
  <si>
    <t>Added primary turbidity standard expiration date - Monthly Summary Form</t>
  </si>
  <si>
    <t>Added two questions regarding validation of on-line turbidimeters - Rapid Rate WTP monthly rept</t>
  </si>
  <si>
    <r>
      <t xml:space="preserve">17. Did effluent </t>
    </r>
    <r>
      <rPr>
        <b/>
        <sz val="9"/>
        <color indexed="12"/>
        <rFont val="Arial"/>
        <family val="2"/>
      </rPr>
      <t>turbidity</t>
    </r>
    <r>
      <rPr>
        <sz val="9"/>
        <color indexed="12"/>
        <rFont val="Arial"/>
        <family val="2"/>
      </rPr>
      <t xml:space="preserve"> of any</t>
    </r>
    <r>
      <rPr>
        <b/>
        <sz val="9"/>
        <color indexed="12"/>
        <rFont val="Arial"/>
        <family val="2"/>
      </rPr>
      <t xml:space="preserve"> individual filter exceed 1.0 NTU</t>
    </r>
    <r>
      <rPr>
        <sz val="9"/>
        <color indexed="12"/>
        <rFont val="Arial"/>
        <family val="2"/>
      </rPr>
      <t xml:space="preserve"> </t>
    </r>
    <r>
      <rPr>
        <sz val="8"/>
        <color indexed="12"/>
        <rFont val="Arial"/>
        <family val="2"/>
      </rPr>
      <t>in consecutive 15 min readings? (If Y use form 331-173)</t>
    </r>
  </si>
  <si>
    <r>
      <t xml:space="preserve">18. Did effluent </t>
    </r>
    <r>
      <rPr>
        <b/>
        <sz val="9"/>
        <color indexed="12"/>
        <rFont val="Arial"/>
        <family val="2"/>
      </rPr>
      <t>turbidity</t>
    </r>
    <r>
      <rPr>
        <sz val="9"/>
        <color indexed="12"/>
        <rFont val="Arial"/>
        <family val="2"/>
      </rPr>
      <t xml:space="preserve"> of any</t>
    </r>
    <r>
      <rPr>
        <b/>
        <sz val="9"/>
        <color indexed="12"/>
        <rFont val="Arial"/>
        <family val="2"/>
      </rPr>
      <t xml:space="preserve"> individual filter exceed 0.5 NTU</t>
    </r>
    <r>
      <rPr>
        <sz val="8"/>
        <color indexed="12"/>
        <rFont val="Arial"/>
        <family val="2"/>
      </rPr>
      <t xml:space="preserve"> in 2 consecutive measurements?(If Y use form 331-173)</t>
    </r>
  </si>
  <si>
    <t>Added reference to form 331-173 on lines 17 &amp; 18 - Monthly Summary Form</t>
  </si>
  <si>
    <t>Notes on Version 2.1 revised 11/30/2015</t>
  </si>
  <si>
    <t>Line-by-Line Instructions</t>
  </si>
  <si>
    <t>Rapid Rate WTP Monthly Rept</t>
  </si>
  <si>
    <t>Online Turb Verification</t>
  </si>
  <si>
    <t>SWTR Monthly Disinfection Report</t>
  </si>
  <si>
    <t>Monthly Summary</t>
  </si>
  <si>
    <t>Box #</t>
  </si>
  <si>
    <t>Comment</t>
  </si>
  <si>
    <t>Disinfectant Residuals - A heterotrophic plate count (HPC) level less than or equal to 500 organisms/mL is considered to have a detectable residual disinfectant concentration.</t>
  </si>
  <si>
    <t>Specifically, was any unfiltered surface water or GWI water provided, not from an alternate source such as wells.</t>
  </si>
  <si>
    <t>13 &amp; 14</t>
  </si>
  <si>
    <t>Column</t>
  </si>
  <si>
    <t>Turbidity Raw</t>
  </si>
  <si>
    <t>Turbidity Settled</t>
  </si>
  <si>
    <t>Combined Filter Effluent Turbidity</t>
  </si>
  <si>
    <t>Max CFE Turbidity</t>
  </si>
  <si>
    <t>Calcium hardness</t>
  </si>
  <si>
    <t>Water Treated (1000 gal)</t>
  </si>
  <si>
    <t>Water temperature</t>
  </si>
  <si>
    <t>Tank Level</t>
  </si>
  <si>
    <t>Contact Time</t>
  </si>
  <si>
    <t>Entry Point-Lowest Daily Residual mg/L</t>
  </si>
  <si>
    <t>Distribution-No of Sites Sampled</t>
  </si>
  <si>
    <t>Filter Backwash (1000 gal)</t>
  </si>
  <si>
    <t>Chlorine Residual (CT)</t>
  </si>
  <si>
    <t>pH Raw/Final</t>
  </si>
  <si>
    <t>As needed for process control</t>
  </si>
  <si>
    <t>Alkalinity Raw/Finished</t>
  </si>
  <si>
    <t>As needed for corrosion control</t>
  </si>
  <si>
    <t>Temp (Raw)</t>
  </si>
  <si>
    <t>As needed for process control and/or corrosion control</t>
  </si>
  <si>
    <t>Peak hourly flow (PHF)</t>
  </si>
  <si>
    <t>Record anything unusual or out-of-the-ordinary here.</t>
  </si>
  <si>
    <t>(liquid mixed from dry)                   lbs/gal=lbs dry chemical/gallons of solution</t>
  </si>
  <si>
    <r>
      <t xml:space="preserve">This is the absolute maximum for the day (not the maximum of the four-hour readings). </t>
    </r>
    <r>
      <rPr>
        <b/>
        <sz val="10"/>
        <rFont val="Arial"/>
        <family val="2"/>
      </rPr>
      <t>Call your DOH regional office immediately if this exceeds 1.0 NTU</t>
    </r>
  </si>
  <si>
    <t>Each day the residual was below 0.2 mg/L write the date and the name of the person you reported to at DOH</t>
  </si>
  <si>
    <t>You can determine this using SCADA, a chart recorder, a plant run time meter, or estimate using the total volume produced divided by the known (fixed) plant flow rate</t>
  </si>
  <si>
    <t xml:space="preserve">(liquid)  lbs/day=lbs/gal x gal/day    lbs/gal=(% Solution/100) x 8.34 lbs/gal x specific gravity  </t>
  </si>
  <si>
    <t>Maximum raw water turbidity-Maximum of the reported daily values for the month. (populates automatically)</t>
  </si>
  <si>
    <t>Filtered water turbidity measurements reported for the combined filter effluent from the treatment plant. (populates automatically)</t>
  </si>
  <si>
    <t>Date of last filter inspection</t>
  </si>
  <si>
    <t>Filter media design specs (in)</t>
  </si>
  <si>
    <t>The turbidity performance limit for rapid rate filtration is "0.3 NTU" and the maximum allowable turbidity is "1.0 NTU".</t>
  </si>
  <si>
    <t>Teresa Walker, PE</t>
  </si>
  <si>
    <t>teresa.walker@doh.wa.gov</t>
  </si>
  <si>
    <t>Added line-by-line instruction sheet</t>
  </si>
  <si>
    <t>Updated DOH contact information</t>
  </si>
  <si>
    <t xml:space="preserve">Anthracite  </t>
  </si>
  <si>
    <t xml:space="preserve">Sand </t>
  </si>
  <si>
    <t xml:space="preserve">Garnet </t>
  </si>
  <si>
    <t xml:space="preserve"># filters with more than 10 percent media loss </t>
  </si>
  <si>
    <t>This question is to help meet a DBP rule requirement: systems must measure and report the average value each month of the residual disinfectant level at the same time/location as coliform samples. Subpart H (surface water) systems have the option of using the results of the daily distribution samples - this option should be specified in your DBP monitoring plan.  If you have opted to use the daily distribution samples, enter that average here.</t>
  </si>
  <si>
    <t>Added filter media depth - Rapid Rate WTP Monthly Rept Form</t>
  </si>
  <si>
    <t>Notes on Version 2.2 revised 1/9/2017</t>
  </si>
  <si>
    <t>Removed 0.1 mg/L lower limit on chlorine residual - SWTR Monthly Disinfection Rept</t>
  </si>
  <si>
    <t>Russell Mau, PE</t>
  </si>
  <si>
    <t>Russell.Mau@doh.wa.gov</t>
  </si>
  <si>
    <t>Filter Number</t>
  </si>
  <si>
    <t>Day</t>
  </si>
  <si>
    <t>Filtered water turbidity is less than or equal to 0.10 NTU 95% of the time based on maximum daily values.</t>
  </si>
  <si>
    <t>Filter-to-waste cycle not terminated until turbidity drops below 0.10 NTU</t>
  </si>
  <si>
    <t>95th Percentile Turbidity Value (NTU)</t>
  </si>
  <si>
    <t>Added clarification that continuous individual turbidity data must be recorded at least every 15 minutes</t>
  </si>
  <si>
    <t xml:space="preserve">Did you complete grab sample verfication of on-line turbidimeters at least once per week (WAC 246-290-638 (4))?  </t>
  </si>
  <si>
    <t>Comments</t>
  </si>
  <si>
    <t>Individual Filter Effluent Turbidities (NTU)</t>
  </si>
  <si>
    <r>
      <rPr>
        <vertAlign val="superscript"/>
        <sz val="10"/>
        <color theme="1"/>
        <rFont val="Calibri"/>
        <family val="2"/>
        <scheme val="minor"/>
      </rPr>
      <t>2</t>
    </r>
    <r>
      <rPr>
        <sz val="10"/>
        <color theme="1"/>
        <rFont val="Calibri"/>
        <family val="2"/>
        <scheme val="minor"/>
      </rPr>
      <t>Do not include data from periods when the filter is not sending water to the clearwell, such as during filter-to-waste.</t>
    </r>
  </si>
  <si>
    <t>Minor edits to the instruction sheet to improve clarity</t>
  </si>
  <si>
    <t>The operator in responsible charge with the appropriate level of certification (at or above the plant rating) must sign this form.</t>
  </si>
  <si>
    <t>Entered default filtration credit of 2.0 to SWTR Monthly Disinfection Report</t>
  </si>
  <si>
    <t>Added pop-up note to contact DOH if pH&gt; 9.0 (for instructions on how to calculate CT)</t>
  </si>
  <si>
    <t xml:space="preserve">  -If 'No' attach incident report.</t>
  </si>
  <si>
    <t>Did you continuously monitor the effluent turbidity of each individual filter (IFE) &amp; record the values at least every 15 minutes (WAC 246-290-664(3))?</t>
  </si>
  <si>
    <t>If raw water turbidity was continuously monitored throughout the month, enter the number of days in the month.</t>
  </si>
  <si>
    <t>Entry Point-Duration less than 0.2 mg/L hours</t>
  </si>
  <si>
    <r>
      <t>Maximum Value for Each Day</t>
    </r>
    <r>
      <rPr>
        <b/>
        <vertAlign val="superscript"/>
        <sz val="11"/>
        <color rgb="FF0000FF"/>
        <rFont val="Calibri"/>
        <family val="2"/>
        <scheme val="minor"/>
      </rPr>
      <t>1,2</t>
    </r>
  </si>
  <si>
    <t>Individual Filter Turbidity Optimization Goals:</t>
  </si>
  <si>
    <r>
      <rPr>
        <vertAlign val="superscript"/>
        <sz val="10"/>
        <color theme="1"/>
        <rFont val="Calibri"/>
        <family val="2"/>
        <scheme val="minor"/>
      </rPr>
      <t>1</t>
    </r>
    <r>
      <rPr>
        <sz val="10"/>
        <rFont val="Calibri"/>
        <family val="2"/>
        <scheme val="minor"/>
      </rPr>
      <t>Use one of the following methods:  a) Max. value from the SCADA trend line (preferred);  b) Max. value from data logger using 1 minute readings; c) Max. value from data logger using 15 minute readings.</t>
    </r>
  </si>
  <si>
    <t>Filters are backwashed before turbidity breakthrough occurs.</t>
  </si>
  <si>
    <t>Filter Turbidities</t>
  </si>
  <si>
    <t>Added optional sheet for recording Individual Filter Turbidity Data</t>
  </si>
  <si>
    <t>Fax: 509-329-2104</t>
  </si>
  <si>
    <t>253-395-6750</t>
  </si>
  <si>
    <t>Fax:  253-395-6760</t>
  </si>
  <si>
    <t>360-236-3030</t>
  </si>
  <si>
    <t>509-329-2100</t>
  </si>
  <si>
    <t>Fax:  360-664-8058</t>
  </si>
  <si>
    <t>253-395-6762</t>
  </si>
  <si>
    <t>360-236-3032</t>
  </si>
  <si>
    <t>253-395-6765</t>
  </si>
  <si>
    <t>509-329-2116</t>
  </si>
  <si>
    <r>
      <t xml:space="preserve">The </t>
    </r>
    <r>
      <rPr>
        <b/>
        <sz val="10"/>
        <rFont val="Arial"/>
        <family val="2"/>
      </rPr>
      <t>Rapid Rate WTP Monthly Rept</t>
    </r>
    <r>
      <rPr>
        <sz val="10"/>
        <rFont val="Arial"/>
        <family val="2"/>
      </rPr>
      <t xml:space="preserve"> is for recording information on the operation of a conventional water treatment plant.</t>
    </r>
  </si>
  <si>
    <r>
      <t xml:space="preserve">The </t>
    </r>
    <r>
      <rPr>
        <b/>
        <sz val="10"/>
        <rFont val="Arial"/>
        <family val="2"/>
      </rPr>
      <t>Monthly Summary</t>
    </r>
    <r>
      <rPr>
        <sz val="10"/>
        <rFont val="Arial"/>
        <family val="2"/>
      </rPr>
      <t xml:space="preserve"> gathers data from the other two forms, plus other provided information and reports</t>
    </r>
  </si>
  <si>
    <t>Notes on Version 2.3 revised 8/20/2018</t>
  </si>
  <si>
    <t>To save this workbook as a template:</t>
  </si>
  <si>
    <t>To use as template when starting a new month:</t>
  </si>
  <si>
    <t>The workbook consists of three forms:</t>
  </si>
  <si>
    <t>This workbook was developed using Microsoft Excel 2000. However, it can be used in Excel 97 as well as later versions with no problems.</t>
  </si>
  <si>
    <t>This document is available on request in other formats. To submit a request, please call 1-800-525-0127 (TTY 1-800-833-6388).</t>
  </si>
  <si>
    <t>If there are any questions, or if you find any errors in the workbook, please contact:</t>
  </si>
  <si>
    <t xml:space="preserve">  Send your report forms to the appropriate Office of Drinking Water regional office:</t>
  </si>
  <si>
    <t>Average for the month of the daily calculated percent turbidity reduction. Equation=[(R-F)/R]X100%, where R=Raw turbidity and F=Combined filter effluent turbidty. Satisfactory effectiveness is ≥80% for conventional, direct, or in-line filtration. (populates automatically)</t>
  </si>
  <si>
    <t>Enter the commonly used name such as "alum" or "ACH/PACL". If you use a polymer, enter the trade name such as "Sumaclear 801B polymer" or "Superfloc C 572 polymer". Use daily averages to calculation avg/max dose.</t>
  </si>
  <si>
    <t>Maximum flowrate through the filters. This may be different from the peak hourly flow (PHF) on the Disinfection Report.</t>
  </si>
  <si>
    <t>If monitoring continuously, record the daily average value. If using grab samples, collect representative sample(s) after startup once the plant is running smoothly. Sample prior to chemical addition. For systems that recycle backwash water to the head of the plant, measure the raw turbidity prior to (upstream from) the recycle point.</t>
  </si>
  <si>
    <t>Direct filtration plants leave this blank. For plants that monitor continuously, record the daily average value. If using grab samples, collect a representative sample after startup once the plant is running smoothly. If you collect multiple grab samples report the average value.</t>
  </si>
  <si>
    <t>For plants that do not operate 24/7, record the first reading within 15 minutes after plant startup, and subsequent readings every four hours as long as the plant continues to run. For plants with multiple startups in a day, repeat this for each startup. Do not record values when the plant is not running.</t>
  </si>
  <si>
    <t>As needed for process control and/or corrosion control. Systems using a coagulant like alum that consumes alkalinity should measure at least weekly</t>
  </si>
  <si>
    <t xml:space="preserve">Rapid rate filters using direct, in-line or conventional filtration must continuously measure the turbidity from each individual filter and record the results every 15 minutes. You must keep turbidity data for at least 5 years. You may use this optional form to record the daily max individual filter effluent turbidity value for each filter and compare your plant performance against the optimization goals. </t>
  </si>
  <si>
    <t>This is an optional template for recording the required weekly verification checks of your online turbidimeters. If you already have a system in place to record this information, you do not need to use. Keep this on file. It is not necessary to submit it unless requested by the department.</t>
  </si>
  <si>
    <t>Measure during PHF at the same location as chlorine residual (for CT). May also report daily minimum if you have continous measurement.</t>
  </si>
  <si>
    <t>Measure during PHF at the same location as chlorine residual (for CT). May also report daily maximum if you have continuous measurement. Call your DOH regional office for instructions if your pH exceeds 9.0</t>
  </si>
  <si>
    <t>Measure the free chlorine residual at the end of the contact basin or pipe, prior to the first customer, during PHF. May also report daily minimum if you have continuous measurement.</t>
  </si>
  <si>
    <t>If you use a storage tank or clearwell for contact time, record the tank level during peak hourly flow. May also report the daily minimum tank level. In the column header, record the assumed minimum tank level, if any, used for your CT calculation.</t>
  </si>
  <si>
    <t>Calculate this every day (not at the end of the month). Use PHF and your DOH-approved CT calculation.</t>
  </si>
  <si>
    <t>This calculates automatically based on the numbers you enter. Call your DOH regional office immediately if the value drops below 1.0</t>
  </si>
  <si>
    <t xml:space="preserve">Systems serving more than 3300 people must monitor continuously &amp; report the lowest absolute value for the day. If continuous equipment fails, you must take grab samples every four hours and have equipment back up and running with five working days. Systems serving less than 3300 people may use grab samples (1-4 per day depending on population) Systems using grab sampling, take one sample at PHF and the remaining samples spaced over the period that the plant produces water. Record the lowest grab sample result. Call your DOH regional office immediately if this value drops below 0.2 mg/L  </t>
  </si>
  <si>
    <t xml:space="preserve">Enter the total length of time that the residual was below 0.2 mg/L. </t>
  </si>
  <si>
    <t>Measure distribution residual at least once per day and at the same time and location as coliform samples. Measure from representative locations throughout the distribution system.</t>
  </si>
  <si>
    <t>All blanks must be completed each month. If a question does not apply to your system, please check the n/a box.</t>
  </si>
  <si>
    <t xml:space="preserve">Enter the maximum result from all of your fecal coliform samples. You are required to collect fecal coliform samples at a frequency equal to 10% of your number of routine coliform samples, or at least one sample per month. The maximum number of samples is one per day. </t>
  </si>
  <si>
    <t>If you answered "yes" you must complete Form #331-173 Supplemental Reporting - Individual Filter Turbidity for Conventional, Direct, or In-line Filters and submit it with your other report forms. This also applies to systems with one or two filters and only one finished water turbidimeter.</t>
  </si>
  <si>
    <t>This question applies only to systems serving 10,000 or more people; smaller systems check the N/A box. Check "yes" if these conditions applied at the end of the first four hours of operation after backwashing filters or taking them off-line. If you answered "yes" you must complete Form #331-173 Supplemental Reporting - Individual Filter Turbidity for Conventional, Direct, or In-line Filters and submit it with your other report forms.</t>
  </si>
  <si>
    <t xml:space="preserve">This is the maximum one-hour flow through the contact basin, expressed in gallons per minute. It is not the peak instantaneous flow. Use the flow into or out of the contact basin, whichever is higher. For most systems, this is the flow leaving the contact basin. </t>
  </si>
  <si>
    <t>Enter the maximum filtration rate approved for your plant and the max rate observed during the month. For systems using SCADA this can be based on 15 minute intervals. For filter media specifications, enter the number of inches of each media type from your approved design, the date of the last filter media inspection in which you checked media depth, and the number of filters where the total media depth is currently less than 10 percent below the design specifications.</t>
  </si>
  <si>
    <t>Critical alarms are those alarms that monitor a critical treatment process such as filtration or disinfection where treatment failure poses an immediate risk to public health and/or safety. For plants that run in an unattended mode, these alarms must trigger plant shutdown, not just dial out to the on-call operator. Recommended testing frequency: Plants staffed 24/7 (quarterly), Plants that operate some of the time unattended (monthly), Plants with a history of reliability problems (weekly)</t>
  </si>
  <si>
    <t>General Reminder: Cells and columns intended for user input have titles or headings colored blue.</t>
  </si>
  <si>
    <t>Record the lowest free chlorine residual for the day. Systems using chloramines: record the total chlorine residual</t>
  </si>
  <si>
    <t xml:space="preserve">Systems that use heterotrophic plate counts (HPC): an HPC level less than or equal to 500 organisms/mL is considered to have a detectable residual disinfectant concentration. For systems that do not use HPC, "detectable residual disinfectant concentration" means 0.2 mg/L free chlorine, total chlorine or combined chlorine. The department may approve a written request to use a lower value. At a minimum, the request to use a lower value must identify the instrument used to measure the residual disinfectant concentration and include the manufacturer's documentation on the instrument's accuracy to measure the lower value. </t>
  </si>
  <si>
    <t>Rapid Rate Filtration Monthly Report Forms</t>
  </si>
  <si>
    <t>Include all water produced by the plant (includes filter-to-waste)</t>
  </si>
  <si>
    <t>Turbidimeter Calibration -  Calibrate turbidity equipment based upon a primary standard on at least a quarterly basis for instruments using an incandescent light source and on at least an annual basis for instruments using an LED or laser light source. If there are more than one and they were calibrated on different dates, enter the earliest calibration date. WAC 246-290-638(4)</t>
  </si>
  <si>
    <t>Analytical Measurements - Only qualified persons (such as certified operators) shall conduct measurements for pH, temperature, turbidity, and residual disinfectant concentrations. See WAC 246-290-638(1) for details.</t>
  </si>
  <si>
    <t xml:space="preserve">  -If 'Yes' attach incident report.</t>
  </si>
  <si>
    <t>Notes on Version 2.3.1 revised 10/16/2018</t>
  </si>
  <si>
    <t>Corrected error in "failure of continuous monitoring" question at bottom of Rapid Rate WTP Monthly Rep.</t>
  </si>
  <si>
    <t>Version 2.3.2</t>
  </si>
  <si>
    <t>Notes on Version 2.3.2 revised 4/4/2019</t>
  </si>
  <si>
    <r>
      <t>Inserted missing line of data on Giardia CT lookup table (2</t>
    </r>
    <r>
      <rPr>
        <sz val="10"/>
        <rFont val="Calibri"/>
        <family val="2"/>
      </rPr>
      <t>˚</t>
    </r>
    <r>
      <rPr>
        <sz val="10"/>
        <rFont val="Arial"/>
        <family val="2"/>
      </rPr>
      <t>C, 0.2 mg/L)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</si>
</sst>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_);\(#.##0_)"/>
    <numFmt numFmtId="165" formatCode="0.0%"/>
    <numFmt numFmtId="166" formatCode="0.0"/>
    <numFmt numFmtId="167" formatCode="#,##0.0_);\(#,##0.0\)"/>
    <numFmt numFmtId="168" formatCode="#,##0.0_);\(#,##0.00\)"/>
    <numFmt numFmtId="169" formatCode="#,##0.00_);\(#.##00_)"/>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8"/>
      <name val="Arial"/>
      <family val="2"/>
    </font>
    <font>
      <sz val="9"/>
      <name val="Arial"/>
      <family val="2"/>
    </font>
    <font>
      <b/>
      <sz val="9"/>
      <name val="Arial"/>
      <family val="2"/>
    </font>
    <font>
      <b/>
      <sz val="10"/>
      <name val="Arial"/>
      <family val="2"/>
    </font>
    <font>
      <sz val="10"/>
      <name val="Arial"/>
      <family val="2"/>
    </font>
    <font>
      <sz val="10"/>
      <color indexed="12"/>
      <name val="Arial"/>
      <family val="2"/>
    </font>
    <font>
      <u/>
      <sz val="10"/>
      <name val="Arial"/>
      <family val="2"/>
    </font>
    <font>
      <b/>
      <sz val="8"/>
      <color indexed="12"/>
      <name val="Arial"/>
      <family val="2"/>
    </font>
    <font>
      <b/>
      <sz val="9"/>
      <color indexed="12"/>
      <name val="Arial"/>
      <family val="2"/>
    </font>
    <font>
      <sz val="9"/>
      <color indexed="12"/>
      <name val="Arial"/>
      <family val="2"/>
    </font>
    <font>
      <b/>
      <sz val="16"/>
      <name val="Arial"/>
      <family val="2"/>
    </font>
    <font>
      <b/>
      <sz val="12"/>
      <name val="Arial"/>
      <family val="2"/>
    </font>
    <font>
      <b/>
      <sz val="11"/>
      <name val="Arial"/>
      <family val="2"/>
    </font>
    <font>
      <u/>
      <sz val="10"/>
      <color indexed="12"/>
      <name val="Arial"/>
      <family val="2"/>
    </font>
    <font>
      <sz val="8"/>
      <name val="Arial"/>
      <family val="2"/>
    </font>
    <font>
      <b/>
      <sz val="8"/>
      <color indexed="10"/>
      <name val="Arial"/>
      <family val="2"/>
    </font>
    <font>
      <b/>
      <sz val="10"/>
      <color indexed="12"/>
      <name val="Arial"/>
      <family val="2"/>
    </font>
    <font>
      <sz val="10"/>
      <color rgb="FF0000FF"/>
      <name val="Arial"/>
      <family val="2"/>
    </font>
    <font>
      <sz val="9"/>
      <color rgb="FF0000FF"/>
      <name val="Arial"/>
      <family val="2"/>
    </font>
    <font>
      <b/>
      <i/>
      <sz val="10"/>
      <name val="Arial"/>
      <family val="2"/>
    </font>
    <font>
      <b/>
      <sz val="11"/>
      <color theme="1"/>
      <name val="Calibri"/>
      <family val="2"/>
      <scheme val="minor"/>
    </font>
    <font>
      <sz val="14"/>
      <color theme="1"/>
      <name val="Calibri"/>
      <family val="2"/>
      <scheme val="minor"/>
    </font>
    <font>
      <b/>
      <sz val="14"/>
      <name val="Arial"/>
      <family val="2"/>
    </font>
    <font>
      <b/>
      <sz val="10"/>
      <color rgb="FF07116B"/>
      <name val="Arial"/>
      <family val="2"/>
    </font>
    <font>
      <sz val="8"/>
      <color indexed="12"/>
      <name val="Arial"/>
      <family val="2"/>
    </font>
    <font>
      <b/>
      <u/>
      <sz val="10"/>
      <name val="Arial"/>
      <family val="2"/>
    </font>
    <font>
      <sz val="10"/>
      <color rgb="FFFF0000"/>
      <name val="Arial"/>
      <family val="2"/>
    </font>
    <font>
      <sz val="11"/>
      <name val="Calibri"/>
      <family val="2"/>
    </font>
    <font>
      <sz val="10"/>
      <color theme="1"/>
      <name val="Calibri"/>
      <family val="2"/>
      <scheme val="minor"/>
    </font>
    <font>
      <vertAlign val="superscript"/>
      <sz val="10"/>
      <color theme="1"/>
      <name val="Calibri"/>
      <family val="2"/>
      <scheme val="minor"/>
    </font>
    <font>
      <b/>
      <sz val="11"/>
      <color rgb="FF0000FF"/>
      <name val="Calibri"/>
      <family val="2"/>
      <scheme val="minor"/>
    </font>
    <font>
      <b/>
      <vertAlign val="superscript"/>
      <sz val="11"/>
      <color rgb="FF0000FF"/>
      <name val="Calibri"/>
      <family val="2"/>
      <scheme val="minor"/>
    </font>
    <font>
      <sz val="11"/>
      <color rgb="FF0000FF"/>
      <name val="Calibri"/>
      <family val="2"/>
      <scheme val="minor"/>
    </font>
    <font>
      <sz val="10"/>
      <name val="Calibri"/>
      <family val="2"/>
      <scheme val="minor"/>
    </font>
    <font>
      <sz val="10"/>
      <name val="Calibri"/>
      <family val="2"/>
    </font>
  </fonts>
  <fills count="28">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darkTrellis">
        <bgColor indexed="27"/>
      </patternFill>
    </fill>
    <fill>
      <patternFill patternType="solid">
        <fgColor indexed="42"/>
        <bgColor indexed="64"/>
      </patternFill>
    </fill>
    <fill>
      <patternFill patternType="solid">
        <fgColor indexed="47"/>
        <bgColor indexed="64"/>
      </patternFill>
    </fill>
    <fill>
      <patternFill patternType="solid">
        <fgColor indexed="31"/>
        <bgColor indexed="64"/>
      </patternFill>
    </fill>
    <fill>
      <patternFill patternType="gray0625"/>
    </fill>
    <fill>
      <patternFill patternType="solid">
        <fgColor indexed="65"/>
        <bgColor indexed="64"/>
      </patternFill>
    </fill>
    <fill>
      <patternFill patternType="darkGray"/>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15"/>
        <bgColor indexed="64"/>
      </patternFill>
    </fill>
    <fill>
      <patternFill patternType="solid">
        <fgColor indexed="4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darkGray">
        <bgColor indexed="41"/>
      </patternFill>
    </fill>
    <fill>
      <patternFill patternType="solid">
        <fgColor theme="5" tint="0.59999389629810485"/>
        <bgColor indexed="64"/>
      </patternFill>
    </fill>
    <fill>
      <patternFill patternType="solid">
        <fgColor rgb="FFFF6699"/>
        <bgColor indexed="64"/>
      </patternFill>
    </fill>
    <fill>
      <patternFill patternType="solid">
        <fgColor rgb="FFFFFFCC"/>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CCFFFF"/>
        <bgColor indexed="64"/>
      </patternFill>
    </fill>
  </fills>
  <borders count="7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ck">
        <color indexed="64"/>
      </right>
      <top style="thin">
        <color indexed="64"/>
      </top>
      <bottom style="medium">
        <color indexed="64"/>
      </bottom>
      <diagonal/>
    </border>
    <border>
      <left style="thin">
        <color indexed="64"/>
      </left>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style="thick">
        <color indexed="64"/>
      </top>
      <bottom style="thick">
        <color indexed="64"/>
      </bottom>
      <diagonal/>
    </border>
    <border>
      <left/>
      <right/>
      <top style="thick">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0" fontId="3" fillId="0" borderId="0"/>
  </cellStyleXfs>
  <cellXfs count="536">
    <xf numFmtId="0" fontId="0" fillId="0" borderId="0" xfId="0"/>
    <xf numFmtId="0" fontId="4" fillId="0" borderId="0" xfId="0" applyFont="1"/>
    <xf numFmtId="0" fontId="5" fillId="0" borderId="0" xfId="0" applyFont="1"/>
    <xf numFmtId="0" fontId="5" fillId="0" borderId="0" xfId="0" applyFont="1" applyAlignment="1">
      <alignment horizontal="right"/>
    </xf>
    <xf numFmtId="0" fontId="0" fillId="0" borderId="1" xfId="0" applyBorder="1"/>
    <xf numFmtId="0" fontId="5" fillId="0" borderId="2" xfId="0" applyFont="1" applyBorder="1"/>
    <xf numFmtId="0" fontId="0" fillId="0" borderId="3" xfId="0" applyBorder="1"/>
    <xf numFmtId="0" fontId="5" fillId="0" borderId="1" xfId="0" applyFont="1" applyBorder="1"/>
    <xf numFmtId="0" fontId="0" fillId="0" borderId="4" xfId="0" applyBorder="1"/>
    <xf numFmtId="0" fontId="0" fillId="0" borderId="5" xfId="0" applyBorder="1"/>
    <xf numFmtId="0" fontId="6" fillId="2" borderId="6" xfId="0" applyFont="1" applyFill="1" applyBorder="1"/>
    <xf numFmtId="0" fontId="6" fillId="3" borderId="7" xfId="0" applyFont="1" applyFill="1" applyBorder="1"/>
    <xf numFmtId="0" fontId="0" fillId="3" borderId="6" xfId="0" applyFill="1" applyBorder="1"/>
    <xf numFmtId="0" fontId="0" fillId="0" borderId="2" xfId="0" applyBorder="1"/>
    <xf numFmtId="0" fontId="0" fillId="4" borderId="9" xfId="0" applyFill="1" applyBorder="1"/>
    <xf numFmtId="37" fontId="0" fillId="3" borderId="10" xfId="0" applyNumberFormat="1" applyFill="1" applyBorder="1"/>
    <xf numFmtId="0" fontId="6" fillId="2" borderId="8" xfId="0" applyFont="1" applyFill="1" applyBorder="1"/>
    <xf numFmtId="0" fontId="6" fillId="3" borderId="12" xfId="0" applyFont="1" applyFill="1" applyBorder="1"/>
    <xf numFmtId="0" fontId="5" fillId="0" borderId="2" xfId="0" applyFont="1" applyBorder="1" applyAlignment="1">
      <alignment horizontal="center"/>
    </xf>
    <xf numFmtId="0" fontId="0" fillId="4" borderId="11" xfId="0" applyFill="1" applyBorder="1"/>
    <xf numFmtId="0" fontId="4" fillId="0" borderId="10" xfId="0" applyFont="1" applyBorder="1" applyAlignment="1">
      <alignment horizontal="center"/>
    </xf>
    <xf numFmtId="0" fontId="4" fillId="0" borderId="13" xfId="0" applyFont="1" applyBorder="1" applyAlignment="1">
      <alignment horizontal="center"/>
    </xf>
    <xf numFmtId="0" fontId="4" fillId="0" borderId="11" xfId="0" applyFont="1" applyBorder="1" applyAlignment="1">
      <alignment horizontal="center"/>
    </xf>
    <xf numFmtId="39" fontId="0" fillId="3" borderId="11" xfId="0" applyNumberFormat="1" applyFill="1" applyBorder="1"/>
    <xf numFmtId="39" fontId="0" fillId="3" borderId="13" xfId="0" applyNumberFormat="1" applyFill="1" applyBorder="1"/>
    <xf numFmtId="37" fontId="0" fillId="3" borderId="13" xfId="0" applyNumberFormat="1" applyFill="1" applyBorder="1"/>
    <xf numFmtId="0" fontId="0" fillId="3" borderId="7" xfId="0" applyFill="1" applyBorder="1" applyAlignment="1">
      <alignment horizontal="center"/>
    </xf>
    <xf numFmtId="37" fontId="0" fillId="3" borderId="7" xfId="0" applyNumberFormat="1" applyFill="1" applyBorder="1"/>
    <xf numFmtId="165" fontId="0" fillId="3" borderId="7" xfId="0" applyNumberFormat="1" applyFill="1" applyBorder="1"/>
    <xf numFmtId="164" fontId="0" fillId="3" borderId="11" xfId="0" applyNumberFormat="1" applyFill="1" applyBorder="1"/>
    <xf numFmtId="164" fontId="0" fillId="3" borderId="13" xfId="0" applyNumberFormat="1" applyFill="1" applyBorder="1"/>
    <xf numFmtId="0" fontId="6" fillId="2" borderId="7" xfId="0" applyFont="1" applyFill="1" applyBorder="1" applyAlignment="1" applyProtection="1">
      <alignment horizontal="center"/>
      <protection locked="0"/>
    </xf>
    <xf numFmtId="0" fontId="6" fillId="2" borderId="12" xfId="0" applyFont="1" applyFill="1" applyBorder="1" applyProtection="1">
      <protection locked="0"/>
    </xf>
    <xf numFmtId="0" fontId="5" fillId="5" borderId="2" xfId="0" applyFont="1" applyFill="1" applyBorder="1" applyAlignment="1" applyProtection="1">
      <alignment horizontal="center"/>
      <protection locked="0"/>
    </xf>
    <xf numFmtId="37" fontId="0" fillId="2" borderId="13" xfId="0" applyNumberFormat="1" applyFill="1" applyBorder="1" applyProtection="1">
      <protection locked="0"/>
    </xf>
    <xf numFmtId="164" fontId="0" fillId="2" borderId="13" xfId="0" applyNumberFormat="1" applyFill="1" applyBorder="1" applyProtection="1">
      <protection locked="0"/>
    </xf>
    <xf numFmtId="164" fontId="0" fillId="5" borderId="13" xfId="0" applyNumberFormat="1" applyFill="1" applyBorder="1" applyProtection="1">
      <protection locked="0"/>
    </xf>
    <xf numFmtId="39" fontId="0" fillId="2" borderId="13" xfId="0" applyNumberFormat="1" applyFill="1" applyBorder="1" applyProtection="1">
      <protection locked="0"/>
    </xf>
    <xf numFmtId="39" fontId="0" fillId="6" borderId="13" xfId="0" applyNumberFormat="1" applyFill="1" applyBorder="1" applyProtection="1">
      <protection locked="0"/>
    </xf>
    <xf numFmtId="0" fontId="0" fillId="7" borderId="13" xfId="0" applyFill="1" applyBorder="1" applyProtection="1">
      <protection locked="0"/>
    </xf>
    <xf numFmtId="0" fontId="0" fillId="2" borderId="7" xfId="0" applyFill="1" applyBorder="1" applyProtection="1">
      <protection locked="0"/>
    </xf>
    <xf numFmtId="0" fontId="0" fillId="0" borderId="14" xfId="0" applyBorder="1"/>
    <xf numFmtId="0" fontId="0" fillId="0" borderId="15" xfId="0" applyBorder="1"/>
    <xf numFmtId="0" fontId="0" fillId="0" borderId="16" xfId="0" applyBorder="1"/>
    <xf numFmtId="0" fontId="6" fillId="0" borderId="15" xfId="0" applyFont="1" applyBorder="1"/>
    <xf numFmtId="0" fontId="0" fillId="0" borderId="17" xfId="0" applyBorder="1"/>
    <xf numFmtId="0" fontId="0" fillId="0" borderId="18" xfId="0" applyBorder="1"/>
    <xf numFmtId="0" fontId="0" fillId="2" borderId="6" xfId="0" applyFill="1" applyBorder="1"/>
    <xf numFmtId="49" fontId="0" fillId="3" borderId="1" xfId="0" applyNumberFormat="1" applyFill="1" applyBorder="1"/>
    <xf numFmtId="0" fontId="0" fillId="3" borderId="12" xfId="0" applyFill="1" applyBorder="1"/>
    <xf numFmtId="49" fontId="0" fillId="3" borderId="7" xfId="0" applyNumberFormat="1" applyFill="1" applyBorder="1"/>
    <xf numFmtId="0" fontId="0" fillId="3" borderId="7" xfId="0" applyFill="1" applyBorder="1"/>
    <xf numFmtId="0" fontId="0" fillId="3" borderId="8" xfId="0" applyFill="1" applyBorder="1"/>
    <xf numFmtId="0" fontId="0" fillId="2" borderId="8" xfId="0" applyFill="1" applyBorder="1"/>
    <xf numFmtId="0" fontId="0" fillId="2" borderId="12" xfId="0" applyFill="1" applyBorder="1" applyProtection="1">
      <protection locked="0"/>
    </xf>
    <xf numFmtId="0" fontId="4" fillId="0" borderId="0" xfId="0" applyFont="1" applyAlignment="1">
      <alignment horizontal="centerContinuous"/>
    </xf>
    <xf numFmtId="0" fontId="0" fillId="0" borderId="0" xfId="0" applyAlignment="1">
      <alignment horizontal="centerContinuous"/>
    </xf>
    <xf numFmtId="0" fontId="0" fillId="0" borderId="19" xfId="0" applyBorder="1" applyAlignment="1">
      <alignment horizontal="centerContinuous"/>
    </xf>
    <xf numFmtId="0" fontId="0" fillId="0" borderId="20" xfId="0" applyBorder="1" applyAlignment="1">
      <alignment horizontal="centerContinuous"/>
    </xf>
    <xf numFmtId="0" fontId="4" fillId="0" borderId="20" xfId="0" applyFont="1" applyBorder="1" applyAlignment="1">
      <alignment horizontal="centerContinuous"/>
    </xf>
    <xf numFmtId="0" fontId="4" fillId="0" borderId="20" xfId="0" applyFont="1" applyBorder="1"/>
    <xf numFmtId="0" fontId="0" fillId="0" borderId="21" xfId="0" applyBorder="1" applyAlignment="1">
      <alignment horizontal="centerContinuous"/>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4" fillId="0" borderId="23" xfId="0" applyFont="1" applyBorder="1"/>
    <xf numFmtId="0" fontId="7" fillId="0" borderId="25" xfId="0" applyFont="1" applyBorder="1" applyAlignment="1">
      <alignment horizontal="center" wrapText="1"/>
    </xf>
    <xf numFmtId="0" fontId="7" fillId="0" borderId="26" xfId="0" applyFont="1" applyBorder="1" applyAlignment="1">
      <alignment horizontal="center" wrapText="1"/>
    </xf>
    <xf numFmtId="0" fontId="7" fillId="0" borderId="27" xfId="0" applyFont="1" applyBorder="1" applyAlignment="1">
      <alignment horizontal="center" wrapText="1"/>
    </xf>
    <xf numFmtId="0" fontId="7" fillId="0" borderId="0" xfId="0" applyFont="1" applyAlignment="1">
      <alignment horizontal="center" wrapText="1"/>
    </xf>
    <xf numFmtId="0" fontId="0" fillId="0" borderId="28" xfId="0" applyBorder="1" applyAlignment="1">
      <alignment horizontal="center"/>
    </xf>
    <xf numFmtId="0" fontId="0" fillId="0" borderId="29" xfId="0" applyBorder="1"/>
    <xf numFmtId="0" fontId="0" fillId="0" borderId="30" xfId="0" applyBorder="1"/>
    <xf numFmtId="0" fontId="0" fillId="0" borderId="31" xfId="0" applyBorder="1" applyAlignment="1">
      <alignment horizontal="center"/>
    </xf>
    <xf numFmtId="0" fontId="0" fillId="0" borderId="32" xfId="0" applyBorder="1"/>
    <xf numFmtId="0" fontId="0" fillId="0" borderId="33" xfId="0" applyBorder="1"/>
    <xf numFmtId="0" fontId="0" fillId="0" borderId="34" xfId="0" applyBorder="1" applyAlignment="1">
      <alignment horizontal="center"/>
    </xf>
    <xf numFmtId="0" fontId="0" fillId="0" borderId="35" xfId="0" applyBorder="1"/>
    <xf numFmtId="0" fontId="4" fillId="0" borderId="0" xfId="0" applyFont="1" applyAlignment="1">
      <alignment horizontal="center"/>
    </xf>
    <xf numFmtId="0" fontId="0" fillId="0" borderId="0" xfId="0" applyAlignment="1">
      <alignment horizontal="center"/>
    </xf>
    <xf numFmtId="166" fontId="8" fillId="0" borderId="0" xfId="0" applyNumberFormat="1" applyFont="1"/>
    <xf numFmtId="166" fontId="8" fillId="0" borderId="0" xfId="0" applyNumberFormat="1" applyFont="1" applyAlignment="1">
      <alignment horizontal="centerContinuous"/>
    </xf>
    <xf numFmtId="166" fontId="8" fillId="0" borderId="36" xfId="0" applyNumberFormat="1" applyFont="1" applyBorder="1" applyAlignment="1">
      <alignment horizontal="center"/>
    </xf>
    <xf numFmtId="166" fontId="8" fillId="0" borderId="0" xfId="0" applyNumberFormat="1" applyFont="1" applyAlignment="1">
      <alignment horizontal="center"/>
    </xf>
    <xf numFmtId="0" fontId="8" fillId="0" borderId="0" xfId="0" applyFont="1"/>
    <xf numFmtId="166" fontId="8" fillId="0" borderId="37" xfId="0" applyNumberFormat="1" applyFont="1" applyBorder="1" applyAlignment="1">
      <alignment horizontal="center"/>
    </xf>
    <xf numFmtId="166" fontId="8" fillId="0" borderId="18" xfId="0" applyNumberFormat="1" applyFont="1" applyBorder="1" applyAlignment="1">
      <alignment horizontal="center"/>
    </xf>
    <xf numFmtId="166" fontId="8" fillId="0" borderId="18" xfId="0" applyNumberFormat="1" applyFont="1" applyBorder="1"/>
    <xf numFmtId="167" fontId="4" fillId="0" borderId="0" xfId="0" applyNumberFormat="1" applyFont="1"/>
    <xf numFmtId="166" fontId="8" fillId="0" borderId="36" xfId="0" applyNumberFormat="1" applyFont="1" applyBorder="1"/>
    <xf numFmtId="166" fontId="8" fillId="8" borderId="0" xfId="0" applyNumberFormat="1" applyFont="1" applyFill="1" applyAlignment="1">
      <alignment horizontal="right"/>
    </xf>
    <xf numFmtId="1" fontId="9" fillId="0" borderId="0" xfId="0" applyNumberFormat="1" applyFont="1"/>
    <xf numFmtId="166" fontId="8" fillId="8" borderId="36" xfId="0" applyNumberFormat="1" applyFont="1" applyFill="1" applyBorder="1" applyAlignment="1">
      <alignment horizontal="right"/>
    </xf>
    <xf numFmtId="1" fontId="10" fillId="8" borderId="0" xfId="0" applyNumberFormat="1" applyFont="1" applyFill="1"/>
    <xf numFmtId="1" fontId="0" fillId="8" borderId="0" xfId="0" applyNumberFormat="1" applyFill="1"/>
    <xf numFmtId="166" fontId="8" fillId="9" borderId="36" xfId="0" applyNumberFormat="1" applyFont="1" applyFill="1" applyBorder="1"/>
    <xf numFmtId="1" fontId="10" fillId="9" borderId="0" xfId="0" applyNumberFormat="1" applyFont="1" applyFill="1"/>
    <xf numFmtId="1" fontId="0" fillId="9" borderId="0" xfId="0" applyNumberFormat="1" applyFill="1"/>
    <xf numFmtId="166" fontId="8" fillId="8" borderId="36" xfId="0" applyNumberFormat="1" applyFont="1" applyFill="1" applyBorder="1"/>
    <xf numFmtId="1" fontId="0" fillId="0" borderId="0" xfId="0" applyNumberFormat="1"/>
    <xf numFmtId="1" fontId="10" fillId="0" borderId="0" xfId="0" applyNumberFormat="1" applyFont="1"/>
    <xf numFmtId="166" fontId="8" fillId="0" borderId="0" xfId="0" quotePrefix="1" applyNumberFormat="1" applyFont="1" applyAlignment="1">
      <alignment horizontal="right"/>
    </xf>
    <xf numFmtId="0" fontId="11" fillId="0" borderId="0" xfId="0" applyFont="1"/>
    <xf numFmtId="166" fontId="8" fillId="0" borderId="0" xfId="0" quotePrefix="1" applyNumberFormat="1" applyFont="1"/>
    <xf numFmtId="0" fontId="0" fillId="0" borderId="38" xfId="0" applyBorder="1"/>
    <xf numFmtId="0" fontId="0" fillId="0" borderId="39" xfId="0" applyBorder="1"/>
    <xf numFmtId="166" fontId="0" fillId="0" borderId="0" xfId="0" applyNumberFormat="1"/>
    <xf numFmtId="0" fontId="4" fillId="0" borderId="0" xfId="0" applyFont="1" applyAlignment="1">
      <alignment horizontal="center" wrapText="1"/>
    </xf>
    <xf numFmtId="0" fontId="0" fillId="3" borderId="5" xfId="0" applyFill="1" applyBorder="1"/>
    <xf numFmtId="0" fontId="4" fillId="0" borderId="28" xfId="0" applyFont="1" applyBorder="1" applyAlignment="1">
      <alignment horizontal="center"/>
    </xf>
    <xf numFmtId="0" fontId="4" fillId="0" borderId="31" xfId="0" applyFont="1" applyBorder="1" applyAlignment="1">
      <alignment horizontal="center"/>
    </xf>
    <xf numFmtId="0" fontId="4" fillId="0" borderId="34" xfId="0" applyFont="1" applyBorder="1" applyAlignment="1">
      <alignment horizontal="center"/>
    </xf>
    <xf numFmtId="0" fontId="0" fillId="0" borderId="40" xfId="0" applyBorder="1"/>
    <xf numFmtId="0" fontId="6" fillId="3" borderId="4" xfId="0" applyFont="1" applyFill="1" applyBorder="1"/>
    <xf numFmtId="49" fontId="6" fillId="3" borderId="7" xfId="0" applyNumberFormat="1" applyFont="1" applyFill="1" applyBorder="1"/>
    <xf numFmtId="0" fontId="6" fillId="3" borderId="1" xfId="0" applyFont="1" applyFill="1" applyBorder="1"/>
    <xf numFmtId="0" fontId="5" fillId="0" borderId="20" xfId="0" applyFont="1" applyBorder="1"/>
    <xf numFmtId="0" fontId="5" fillId="0" borderId="25" xfId="0" applyFont="1" applyBorder="1" applyAlignment="1">
      <alignment horizontal="center" wrapText="1"/>
    </xf>
    <xf numFmtId="0" fontId="5" fillId="0" borderId="26" xfId="0" applyFont="1" applyBorder="1" applyAlignment="1">
      <alignment horizontal="center" wrapText="1"/>
    </xf>
    <xf numFmtId="0" fontId="5" fillId="0" borderId="27" xfId="0" applyFont="1" applyBorder="1" applyAlignment="1">
      <alignment horizontal="center" wrapText="1"/>
    </xf>
    <xf numFmtId="167" fontId="0" fillId="3" borderId="7" xfId="0" applyNumberFormat="1" applyFill="1" applyBorder="1"/>
    <xf numFmtId="37" fontId="9" fillId="3" borderId="32" xfId="0" applyNumberFormat="1" applyFont="1" applyFill="1" applyBorder="1"/>
    <xf numFmtId="40" fontId="9" fillId="3" borderId="32" xfId="0" applyNumberFormat="1" applyFont="1" applyFill="1" applyBorder="1"/>
    <xf numFmtId="0" fontId="0" fillId="10" borderId="29" xfId="0" applyFill="1" applyBorder="1"/>
    <xf numFmtId="0" fontId="0" fillId="10" borderId="41" xfId="0" applyFill="1" applyBorder="1"/>
    <xf numFmtId="0" fontId="0" fillId="10" borderId="30" xfId="0" applyFill="1" applyBorder="1"/>
    <xf numFmtId="0" fontId="0" fillId="10" borderId="33" xfId="0" applyFill="1" applyBorder="1"/>
    <xf numFmtId="0" fontId="0" fillId="10" borderId="42" xfId="0" applyFill="1" applyBorder="1"/>
    <xf numFmtId="0" fontId="0" fillId="10" borderId="32" xfId="0" applyFill="1" applyBorder="1"/>
    <xf numFmtId="167" fontId="0" fillId="3" borderId="43" xfId="0" applyNumberFormat="1" applyFill="1" applyBorder="1"/>
    <xf numFmtId="167" fontId="0" fillId="3" borderId="38" xfId="0" applyNumberFormat="1" applyFill="1" applyBorder="1"/>
    <xf numFmtId="164" fontId="0" fillId="3" borderId="38" xfId="0" applyNumberFormat="1" applyFill="1" applyBorder="1"/>
    <xf numFmtId="37" fontId="0" fillId="3" borderId="38" xfId="0" applyNumberFormat="1" applyFill="1" applyBorder="1"/>
    <xf numFmtId="39" fontId="0" fillId="3" borderId="40" xfId="0" applyNumberFormat="1" applyFill="1" applyBorder="1"/>
    <xf numFmtId="37" fontId="0" fillId="10" borderId="44" xfId="0" applyNumberFormat="1" applyFill="1" applyBorder="1"/>
    <xf numFmtId="37" fontId="0" fillId="10" borderId="33" xfId="0" applyNumberFormat="1" applyFill="1" applyBorder="1"/>
    <xf numFmtId="37" fontId="0" fillId="0" borderId="45" xfId="0" applyNumberFormat="1" applyBorder="1"/>
    <xf numFmtId="37" fontId="0" fillId="0" borderId="42" xfId="0" applyNumberFormat="1" applyBorder="1"/>
    <xf numFmtId="164" fontId="0" fillId="0" borderId="0" xfId="0" applyNumberFormat="1"/>
    <xf numFmtId="0" fontId="5" fillId="0" borderId="29" xfId="0" applyFont="1" applyBorder="1" applyAlignment="1">
      <alignment horizontal="center"/>
    </xf>
    <xf numFmtId="37" fontId="0" fillId="3" borderId="32" xfId="0" applyNumberFormat="1" applyFill="1" applyBorder="1"/>
    <xf numFmtId="164" fontId="0" fillId="3" borderId="32" xfId="0" applyNumberFormat="1" applyFill="1" applyBorder="1"/>
    <xf numFmtId="167" fontId="0" fillId="3" borderId="32" xfId="0" applyNumberFormat="1" applyFill="1" applyBorder="1"/>
    <xf numFmtId="40" fontId="0" fillId="3" borderId="32" xfId="0" applyNumberFormat="1" applyFill="1" applyBorder="1"/>
    <xf numFmtId="37" fontId="0" fillId="3" borderId="28" xfId="0" applyNumberFormat="1" applyFill="1" applyBorder="1"/>
    <xf numFmtId="37" fontId="0" fillId="3" borderId="30" xfId="0" applyNumberFormat="1" applyFill="1" applyBorder="1"/>
    <xf numFmtId="37" fontId="0" fillId="3" borderId="33" xfId="0" applyNumberFormat="1" applyFill="1" applyBorder="1"/>
    <xf numFmtId="37" fontId="0" fillId="3" borderId="46" xfId="0" applyNumberFormat="1" applyFill="1" applyBorder="1"/>
    <xf numFmtId="37" fontId="0" fillId="3" borderId="9" xfId="0" applyNumberFormat="1" applyFill="1" applyBorder="1"/>
    <xf numFmtId="0" fontId="5" fillId="3" borderId="46" xfId="0" applyFont="1" applyFill="1" applyBorder="1"/>
    <xf numFmtId="0" fontId="5" fillId="3" borderId="44" xfId="0" applyFont="1" applyFill="1" applyBorder="1"/>
    <xf numFmtId="0" fontId="0" fillId="6" borderId="15" xfId="0" applyFill="1" applyBorder="1"/>
    <xf numFmtId="0" fontId="0" fillId="6" borderId="44" xfId="0" applyFill="1" applyBorder="1"/>
    <xf numFmtId="0" fontId="5" fillId="6" borderId="47" xfId="0" applyFont="1" applyFill="1" applyBorder="1"/>
    <xf numFmtId="0" fontId="0" fillId="2" borderId="13" xfId="0" applyFill="1" applyBorder="1" applyAlignment="1" applyProtection="1">
      <alignment horizontal="center"/>
      <protection locked="0"/>
    </xf>
    <xf numFmtId="14" fontId="6" fillId="2" borderId="11" xfId="0" applyNumberFormat="1" applyFont="1" applyFill="1" applyBorder="1" applyAlignment="1" applyProtection="1">
      <alignment horizontal="center"/>
      <protection locked="0"/>
    </xf>
    <xf numFmtId="164" fontId="0" fillId="2" borderId="7" xfId="0" applyNumberFormat="1" applyFill="1" applyBorder="1" applyProtection="1">
      <protection locked="0"/>
    </xf>
    <xf numFmtId="37" fontId="0" fillId="2" borderId="10" xfId="0" applyNumberFormat="1" applyFill="1" applyBorder="1" applyProtection="1">
      <protection locked="0"/>
    </xf>
    <xf numFmtId="167" fontId="0" fillId="2" borderId="11" xfId="0" applyNumberFormat="1" applyFill="1" applyBorder="1" applyProtection="1">
      <protection locked="0"/>
    </xf>
    <xf numFmtId="37" fontId="9" fillId="2" borderId="32" xfId="0" applyNumberFormat="1" applyFont="1" applyFill="1" applyBorder="1" applyProtection="1">
      <protection locked="0"/>
    </xf>
    <xf numFmtId="167" fontId="9" fillId="2" borderId="32" xfId="0" applyNumberFormat="1" applyFont="1" applyFill="1" applyBorder="1" applyProtection="1">
      <protection locked="0"/>
    </xf>
    <xf numFmtId="167" fontId="9" fillId="5" borderId="32" xfId="0" applyNumberFormat="1" applyFont="1" applyFill="1" applyBorder="1" applyProtection="1">
      <protection locked="0"/>
    </xf>
    <xf numFmtId="0" fontId="9" fillId="5" borderId="33" xfId="0" applyFont="1" applyFill="1" applyBorder="1" applyProtection="1">
      <protection locked="0"/>
    </xf>
    <xf numFmtId="37" fontId="9" fillId="7" borderId="31" xfId="0" applyNumberFormat="1" applyFont="1" applyFill="1" applyBorder="1" applyProtection="1">
      <protection locked="0"/>
    </xf>
    <xf numFmtId="37" fontId="9" fillId="7" borderId="33" xfId="0" applyNumberFormat="1" applyFont="1" applyFill="1" applyBorder="1" applyProtection="1">
      <protection locked="0"/>
    </xf>
    <xf numFmtId="167" fontId="0" fillId="2" borderId="7" xfId="0" applyNumberFormat="1" applyFill="1" applyBorder="1" applyProtection="1">
      <protection locked="0"/>
    </xf>
    <xf numFmtId="0" fontId="6" fillId="2" borderId="1" xfId="0" applyFont="1" applyFill="1" applyBorder="1" applyProtection="1">
      <protection locked="0"/>
    </xf>
    <xf numFmtId="0" fontId="5" fillId="0" borderId="0" xfId="0" applyFont="1" applyAlignment="1">
      <alignment horizontal="center" wrapText="1"/>
    </xf>
    <xf numFmtId="164" fontId="0" fillId="11" borderId="10" xfId="0" applyNumberFormat="1" applyFill="1" applyBorder="1" applyProtection="1">
      <protection locked="0"/>
    </xf>
    <xf numFmtId="164" fontId="0" fillId="12" borderId="10" xfId="0" applyNumberFormat="1" applyFill="1" applyBorder="1" applyProtection="1">
      <protection locked="0"/>
    </xf>
    <xf numFmtId="164" fontId="0" fillId="12" borderId="13" xfId="0" applyNumberFormat="1" applyFill="1" applyBorder="1" applyProtection="1">
      <protection locked="0"/>
    </xf>
    <xf numFmtId="39" fontId="0" fillId="13" borderId="13" xfId="0" applyNumberFormat="1" applyFill="1" applyBorder="1" applyProtection="1">
      <protection locked="0"/>
    </xf>
    <xf numFmtId="39" fontId="0" fillId="14" borderId="9" xfId="0" applyNumberFormat="1" applyFill="1" applyBorder="1"/>
    <xf numFmtId="37" fontId="0" fillId="14" borderId="10" xfId="0" applyNumberFormat="1" applyFill="1" applyBorder="1"/>
    <xf numFmtId="164" fontId="0" fillId="14" borderId="10" xfId="0" applyNumberFormat="1" applyFill="1" applyBorder="1"/>
    <xf numFmtId="39" fontId="0" fillId="11" borderId="13" xfId="0" applyNumberFormat="1" applyFill="1" applyBorder="1" applyProtection="1">
      <protection locked="0"/>
    </xf>
    <xf numFmtId="37" fontId="0" fillId="14" borderId="13" xfId="0" applyNumberFormat="1" applyFill="1" applyBorder="1"/>
    <xf numFmtId="164" fontId="0" fillId="14" borderId="13" xfId="0" applyNumberFormat="1" applyFill="1" applyBorder="1"/>
    <xf numFmtId="164" fontId="0" fillId="3" borderId="3" xfId="0" applyNumberFormat="1" applyFill="1" applyBorder="1"/>
    <xf numFmtId="0" fontId="12" fillId="0" borderId="2" xfId="0" applyFont="1" applyBorder="1" applyAlignment="1">
      <alignment horizontal="center"/>
    </xf>
    <xf numFmtId="0" fontId="12" fillId="0" borderId="0" xfId="0" applyFont="1" applyAlignment="1">
      <alignment horizontal="center"/>
    </xf>
    <xf numFmtId="0" fontId="12" fillId="0" borderId="0" xfId="0" applyFont="1"/>
    <xf numFmtId="0" fontId="6" fillId="0" borderId="0" xfId="0" applyFont="1"/>
    <xf numFmtId="167" fontId="0" fillId="0" borderId="0" xfId="0" applyNumberFormat="1"/>
    <xf numFmtId="37" fontId="9" fillId="11" borderId="29" xfId="0" applyNumberFormat="1" applyFont="1" applyFill="1" applyBorder="1" applyProtection="1">
      <protection locked="0"/>
    </xf>
    <xf numFmtId="167" fontId="9" fillId="11" borderId="29" xfId="0" applyNumberFormat="1" applyFont="1" applyFill="1" applyBorder="1" applyProtection="1">
      <protection locked="0"/>
    </xf>
    <xf numFmtId="37" fontId="9" fillId="14" borderId="39" xfId="0" applyNumberFormat="1" applyFont="1" applyFill="1" applyBorder="1"/>
    <xf numFmtId="40" fontId="9" fillId="14" borderId="39" xfId="0" applyNumberFormat="1" applyFont="1" applyFill="1" applyBorder="1"/>
    <xf numFmtId="0" fontId="9" fillId="12" borderId="30" xfId="0" applyFont="1" applyFill="1" applyBorder="1" applyProtection="1">
      <protection locked="0"/>
    </xf>
    <xf numFmtId="37" fontId="9" fillId="15" borderId="28" xfId="0" applyNumberFormat="1" applyFont="1" applyFill="1" applyBorder="1" applyProtection="1">
      <protection locked="0"/>
    </xf>
    <xf numFmtId="37" fontId="9" fillId="15" borderId="30" xfId="0" applyNumberFormat="1" applyFont="1" applyFill="1" applyBorder="1" applyProtection="1">
      <protection locked="0"/>
    </xf>
    <xf numFmtId="37" fontId="9" fillId="11" borderId="32" xfId="0" applyNumberFormat="1" applyFont="1" applyFill="1" applyBorder="1" applyProtection="1">
      <protection locked="0"/>
    </xf>
    <xf numFmtId="167" fontId="9" fillId="11" borderId="32" xfId="0" applyNumberFormat="1" applyFont="1" applyFill="1" applyBorder="1" applyProtection="1">
      <protection locked="0"/>
    </xf>
    <xf numFmtId="37" fontId="9" fillId="14" borderId="32" xfId="0" applyNumberFormat="1" applyFont="1" applyFill="1" applyBorder="1"/>
    <xf numFmtId="40" fontId="9" fillId="14" borderId="32" xfId="0" applyNumberFormat="1" applyFont="1" applyFill="1" applyBorder="1"/>
    <xf numFmtId="167" fontId="9" fillId="12" borderId="32" xfId="0" applyNumberFormat="1" applyFont="1" applyFill="1" applyBorder="1" applyProtection="1">
      <protection locked="0"/>
    </xf>
    <xf numFmtId="0" fontId="9" fillId="12" borderId="33" xfId="0" applyFont="1" applyFill="1" applyBorder="1" applyProtection="1">
      <protection locked="0"/>
    </xf>
    <xf numFmtId="37" fontId="9" fillId="15" borderId="31" xfId="0" applyNumberFormat="1" applyFont="1" applyFill="1" applyBorder="1" applyProtection="1">
      <protection locked="0"/>
    </xf>
    <xf numFmtId="37" fontId="9" fillId="15" borderId="33" xfId="0" applyNumberFormat="1" applyFont="1" applyFill="1" applyBorder="1" applyProtection="1">
      <protection locked="0"/>
    </xf>
    <xf numFmtId="0" fontId="4" fillId="16" borderId="28" xfId="0" applyFont="1" applyFill="1" applyBorder="1" applyAlignment="1">
      <alignment horizontal="center"/>
    </xf>
    <xf numFmtId="0" fontId="4" fillId="16" borderId="31" xfId="0" applyFont="1" applyFill="1" applyBorder="1" applyAlignment="1">
      <alignment horizontal="center"/>
    </xf>
    <xf numFmtId="0" fontId="12" fillId="0" borderId="26" xfId="0" applyFont="1" applyBorder="1" applyAlignment="1">
      <alignment horizontal="center" wrapText="1"/>
    </xf>
    <xf numFmtId="0" fontId="12" fillId="0" borderId="25" xfId="0" applyFont="1" applyBorder="1" applyAlignment="1">
      <alignment horizontal="center" wrapText="1"/>
    </xf>
    <xf numFmtId="0" fontId="12" fillId="0" borderId="27" xfId="0" applyFont="1" applyBorder="1" applyAlignment="1">
      <alignment horizontal="center" wrapText="1"/>
    </xf>
    <xf numFmtId="0" fontId="12" fillId="0" borderId="19" xfId="0" applyFont="1" applyBorder="1" applyAlignment="1">
      <alignment horizontal="centerContinuous"/>
    </xf>
    <xf numFmtId="0" fontId="12" fillId="0" borderId="20" xfId="0" applyFont="1" applyBorder="1"/>
    <xf numFmtId="0" fontId="12" fillId="0" borderId="23" xfId="0" applyFont="1" applyBorder="1"/>
    <xf numFmtId="0" fontId="13" fillId="0" borderId="0" xfId="0" applyFont="1"/>
    <xf numFmtId="0" fontId="7" fillId="0" borderId="0" xfId="0" applyFont="1"/>
    <xf numFmtId="39" fontId="0" fillId="13" borderId="1" xfId="0" applyNumberFormat="1" applyFill="1" applyBorder="1" applyProtection="1">
      <protection locked="0"/>
    </xf>
    <xf numFmtId="39" fontId="0" fillId="11" borderId="1" xfId="0" applyNumberFormat="1" applyFill="1" applyBorder="1" applyProtection="1">
      <protection locked="0"/>
    </xf>
    <xf numFmtId="0" fontId="14" fillId="0" borderId="15" xfId="0" applyFont="1" applyBorder="1" applyAlignment="1">
      <alignment horizontal="right"/>
    </xf>
    <xf numFmtId="0" fontId="12" fillId="2" borderId="46" xfId="0" applyFont="1" applyFill="1" applyBorder="1"/>
    <xf numFmtId="0" fontId="0" fillId="15" borderId="10" xfId="0" applyFill="1" applyBorder="1" applyProtection="1">
      <protection locked="0"/>
    </xf>
    <xf numFmtId="0" fontId="0" fillId="15" borderId="13" xfId="0" applyFill="1" applyBorder="1" applyProtection="1">
      <protection locked="0"/>
    </xf>
    <xf numFmtId="0" fontId="15" fillId="0" borderId="0" xfId="0" applyFont="1"/>
    <xf numFmtId="0" fontId="16" fillId="0" borderId="0" xfId="0" applyFont="1"/>
    <xf numFmtId="0" fontId="17" fillId="0" borderId="0" xfId="0" applyFont="1"/>
    <xf numFmtId="0" fontId="10" fillId="0" borderId="0" xfId="0" applyFont="1"/>
    <xf numFmtId="0" fontId="4" fillId="16" borderId="10" xfId="0" applyFont="1" applyFill="1" applyBorder="1" applyAlignment="1">
      <alignment horizontal="center"/>
    </xf>
    <xf numFmtId="0" fontId="4" fillId="16" borderId="13" xfId="0" applyFont="1" applyFill="1" applyBorder="1" applyAlignment="1">
      <alignment horizontal="center"/>
    </xf>
    <xf numFmtId="49" fontId="6" fillId="2" borderId="7" xfId="0" applyNumberFormat="1" applyFont="1" applyFill="1" applyBorder="1" applyProtection="1">
      <protection locked="0"/>
    </xf>
    <xf numFmtId="0" fontId="18" fillId="0" borderId="0" xfId="1" applyAlignment="1" applyProtection="1"/>
    <xf numFmtId="167" fontId="0" fillId="11" borderId="10" xfId="0" applyNumberFormat="1" applyFill="1" applyBorder="1" applyProtection="1">
      <protection locked="0"/>
    </xf>
    <xf numFmtId="167" fontId="0" fillId="11" borderId="13" xfId="0" applyNumberFormat="1" applyFill="1" applyBorder="1" applyProtection="1">
      <protection locked="0"/>
    </xf>
    <xf numFmtId="167" fontId="0" fillId="2" borderId="13" xfId="0" applyNumberFormat="1" applyFill="1" applyBorder="1" applyProtection="1">
      <protection locked="0"/>
    </xf>
    <xf numFmtId="168" fontId="0" fillId="11" borderId="10" xfId="0" applyNumberFormat="1" applyFill="1" applyBorder="1" applyProtection="1">
      <protection locked="0"/>
    </xf>
    <xf numFmtId="168" fontId="0" fillId="11" borderId="13" xfId="0" applyNumberFormat="1" applyFill="1" applyBorder="1" applyProtection="1">
      <protection locked="0"/>
    </xf>
    <xf numFmtId="168" fontId="0" fillId="2" borderId="13" xfId="0" applyNumberFormat="1" applyFill="1" applyBorder="1" applyProtection="1">
      <protection locked="0"/>
    </xf>
    <xf numFmtId="167" fontId="0" fillId="3" borderId="11" xfId="0" applyNumberFormat="1" applyFill="1" applyBorder="1"/>
    <xf numFmtId="0" fontId="13" fillId="0" borderId="0" xfId="0" applyFont="1" applyAlignment="1">
      <alignment horizontal="right"/>
    </xf>
    <xf numFmtId="0" fontId="0" fillId="17" borderId="48" xfId="0" applyFill="1" applyBorder="1"/>
    <xf numFmtId="49" fontId="6" fillId="17" borderId="49" xfId="0" applyNumberFormat="1" applyFont="1" applyFill="1" applyBorder="1"/>
    <xf numFmtId="37" fontId="6" fillId="2" borderId="7" xfId="0" applyNumberFormat="1" applyFont="1" applyFill="1" applyBorder="1" applyProtection="1">
      <protection locked="0"/>
    </xf>
    <xf numFmtId="0" fontId="12" fillId="0" borderId="0" xfId="0" applyFont="1" applyAlignment="1">
      <alignment horizontal="left"/>
    </xf>
    <xf numFmtId="37" fontId="9" fillId="12" borderId="31" xfId="0" applyNumberFormat="1" applyFont="1" applyFill="1" applyBorder="1" applyAlignment="1" applyProtection="1">
      <alignment horizontal="center"/>
      <protection locked="0"/>
    </xf>
    <xf numFmtId="37" fontId="9" fillId="5" borderId="31" xfId="0" applyNumberFormat="1" applyFont="1" applyFill="1" applyBorder="1" applyAlignment="1" applyProtection="1">
      <alignment horizontal="center"/>
      <protection locked="0"/>
    </xf>
    <xf numFmtId="0" fontId="0" fillId="10" borderId="31" xfId="0" applyFill="1" applyBorder="1" applyAlignment="1">
      <alignment horizontal="center"/>
    </xf>
    <xf numFmtId="37" fontId="0" fillId="3" borderId="31" xfId="0" applyNumberFormat="1" applyFill="1" applyBorder="1" applyAlignment="1">
      <alignment horizontal="center"/>
    </xf>
    <xf numFmtId="0" fontId="12" fillId="0" borderId="0" xfId="0" applyFont="1" applyAlignment="1">
      <alignment horizontal="centerContinuous"/>
    </xf>
    <xf numFmtId="0" fontId="5" fillId="0" borderId="0" xfId="0" applyFont="1" applyAlignment="1">
      <alignment horizontal="center"/>
    </xf>
    <xf numFmtId="0" fontId="13" fillId="0" borderId="0" xfId="0" applyFont="1" applyAlignment="1">
      <alignment horizontal="centerContinuous"/>
    </xf>
    <xf numFmtId="0" fontId="7" fillId="0" borderId="0" xfId="0" applyFont="1" applyAlignment="1">
      <alignment horizontal="centerContinuous"/>
    </xf>
    <xf numFmtId="0" fontId="6" fillId="3" borderId="7" xfId="0" applyFont="1" applyFill="1" applyBorder="1" applyAlignment="1">
      <alignment horizontal="center"/>
    </xf>
    <xf numFmtId="167" fontId="0" fillId="2" borderId="7" xfId="0" applyNumberFormat="1" applyFill="1" applyBorder="1" applyAlignment="1" applyProtection="1">
      <alignment horizontal="center"/>
      <protection locked="0"/>
    </xf>
    <xf numFmtId="49" fontId="6" fillId="3" borderId="7" xfId="0" applyNumberFormat="1" applyFont="1" applyFill="1" applyBorder="1" applyAlignment="1">
      <alignment horizontal="center"/>
    </xf>
    <xf numFmtId="37" fontId="9" fillId="12" borderId="50" xfId="0" applyNumberFormat="1" applyFont="1" applyFill="1" applyBorder="1" applyAlignment="1" applyProtection="1">
      <alignment horizontal="center"/>
      <protection locked="0"/>
    </xf>
    <xf numFmtId="37" fontId="9" fillId="5" borderId="34" xfId="0" applyNumberFormat="1" applyFont="1" applyFill="1" applyBorder="1" applyAlignment="1" applyProtection="1">
      <alignment horizontal="center"/>
      <protection locked="0"/>
    </xf>
    <xf numFmtId="167" fontId="9" fillId="12" borderId="29" xfId="0" applyNumberFormat="1" applyFont="1" applyFill="1" applyBorder="1" applyProtection="1">
      <protection locked="0"/>
    </xf>
    <xf numFmtId="0" fontId="9" fillId="0" borderId="0" xfId="0" applyFont="1"/>
    <xf numFmtId="0" fontId="12" fillId="0" borderId="0" xfId="0" applyFont="1" applyAlignment="1">
      <alignment horizontal="centerContinuous" vertical="center"/>
    </xf>
    <xf numFmtId="0" fontId="0" fillId="0" borderId="0" xfId="0" applyAlignment="1">
      <alignment horizontal="centerContinuous" vertical="center"/>
    </xf>
    <xf numFmtId="39" fontId="9" fillId="11" borderId="29" xfId="0" applyNumberFormat="1" applyFont="1" applyFill="1" applyBorder="1" applyProtection="1">
      <protection locked="0"/>
    </xf>
    <xf numFmtId="39" fontId="9" fillId="11" borderId="32" xfId="0" applyNumberFormat="1" applyFont="1" applyFill="1" applyBorder="1" applyProtection="1">
      <protection locked="0"/>
    </xf>
    <xf numFmtId="39" fontId="9" fillId="2" borderId="32" xfId="0" applyNumberFormat="1" applyFont="1" applyFill="1" applyBorder="1" applyProtection="1">
      <protection locked="0"/>
    </xf>
    <xf numFmtId="0" fontId="19" fillId="0" borderId="0" xfId="0" applyFont="1"/>
    <xf numFmtId="164" fontId="0" fillId="11" borderId="13" xfId="0" applyNumberFormat="1" applyFill="1" applyBorder="1" applyProtection="1">
      <protection locked="0"/>
    </xf>
    <xf numFmtId="39" fontId="0" fillId="11" borderId="10" xfId="0" applyNumberFormat="1" applyFill="1" applyBorder="1" applyProtection="1">
      <protection locked="0"/>
    </xf>
    <xf numFmtId="167" fontId="6" fillId="18" borderId="7" xfId="0" applyNumberFormat="1" applyFont="1" applyFill="1" applyBorder="1"/>
    <xf numFmtId="0" fontId="20" fillId="0" borderId="23" xfId="0" applyFont="1" applyBorder="1"/>
    <xf numFmtId="0" fontId="0" fillId="19" borderId="35" xfId="0" applyFill="1" applyBorder="1"/>
    <xf numFmtId="0" fontId="0" fillId="19" borderId="34" xfId="0" applyFill="1" applyBorder="1" applyAlignment="1">
      <alignment horizontal="center"/>
    </xf>
    <xf numFmtId="37" fontId="0" fillId="6" borderId="10" xfId="0" applyNumberFormat="1" applyFill="1" applyBorder="1"/>
    <xf numFmtId="37" fontId="0" fillId="6" borderId="13" xfId="0" applyNumberFormat="1" applyFill="1" applyBorder="1"/>
    <xf numFmtId="40" fontId="0" fillId="6" borderId="11" xfId="0" applyNumberFormat="1" applyFill="1" applyBorder="1"/>
    <xf numFmtId="37" fontId="0" fillId="6" borderId="11" xfId="0" applyNumberFormat="1" applyFill="1" applyBorder="1"/>
    <xf numFmtId="0" fontId="13" fillId="0" borderId="2" xfId="0" applyFont="1" applyBorder="1" applyAlignment="1">
      <alignment horizontal="center"/>
    </xf>
    <xf numFmtId="0" fontId="13" fillId="0" borderId="0" xfId="0" applyFont="1" applyAlignment="1">
      <alignment horizontal="centerContinuous" vertical="center"/>
    </xf>
    <xf numFmtId="0" fontId="0" fillId="0" borderId="0" xfId="0" applyAlignment="1">
      <alignment horizontal="left" indent="1"/>
    </xf>
    <xf numFmtId="0" fontId="16" fillId="0" borderId="0" xfId="0" applyFont="1" applyAlignment="1">
      <alignment horizontal="centerContinuous"/>
    </xf>
    <xf numFmtId="165" fontId="0" fillId="0" borderId="52" xfId="0" applyNumberFormat="1" applyBorder="1"/>
    <xf numFmtId="39" fontId="0" fillId="3" borderId="55" xfId="0" applyNumberFormat="1" applyFill="1" applyBorder="1"/>
    <xf numFmtId="0" fontId="0" fillId="0" borderId="1" xfId="0" applyBorder="1" applyAlignment="1">
      <alignment vertical="center" wrapText="1"/>
    </xf>
    <xf numFmtId="0" fontId="9" fillId="2" borderId="13" xfId="0" applyFont="1" applyFill="1" applyBorder="1" applyAlignment="1" applyProtection="1">
      <alignment horizontal="center"/>
      <protection locked="0"/>
    </xf>
    <xf numFmtId="0" fontId="14" fillId="0" borderId="56" xfId="0" applyFont="1" applyBorder="1" applyAlignment="1">
      <alignment horizontal="right"/>
    </xf>
    <xf numFmtId="0" fontId="9" fillId="0" borderId="15" xfId="0" applyFont="1" applyBorder="1"/>
    <xf numFmtId="0" fontId="22" fillId="0" borderId="17" xfId="0" applyFont="1" applyBorder="1"/>
    <xf numFmtId="0" fontId="12" fillId="2" borderId="58" xfId="0" applyFont="1" applyFill="1" applyBorder="1"/>
    <xf numFmtId="0" fontId="0" fillId="0" borderId="59" xfId="0" applyBorder="1"/>
    <xf numFmtId="0" fontId="13" fillId="0" borderId="18" xfId="0" applyFont="1" applyBorder="1" applyAlignment="1">
      <alignment horizontal="right"/>
    </xf>
    <xf numFmtId="0" fontId="9" fillId="0" borderId="16" xfId="0" applyFont="1" applyBorder="1"/>
    <xf numFmtId="0" fontId="5" fillId="0" borderId="52" xfId="0" applyFont="1" applyBorder="1" applyAlignment="1">
      <alignment horizontal="right"/>
    </xf>
    <xf numFmtId="14" fontId="6" fillId="2" borderId="55" xfId="0" applyNumberFormat="1" applyFont="1" applyFill="1" applyBorder="1" applyAlignment="1" applyProtection="1">
      <alignment horizontal="center"/>
      <protection locked="0"/>
    </xf>
    <xf numFmtId="0" fontId="9" fillId="0" borderId="60" xfId="0" applyFont="1" applyBorder="1" applyAlignment="1">
      <alignment horizontal="right"/>
    </xf>
    <xf numFmtId="0" fontId="14" fillId="0" borderId="61" xfId="0" applyFont="1" applyBorder="1"/>
    <xf numFmtId="0" fontId="6" fillId="0" borderId="62" xfId="0" applyFont="1" applyBorder="1"/>
    <xf numFmtId="0" fontId="6" fillId="0" borderId="63" xfId="0" applyFont="1" applyBorder="1"/>
    <xf numFmtId="0" fontId="23" fillId="0" borderId="15" xfId="0" applyFont="1" applyBorder="1"/>
    <xf numFmtId="0" fontId="14" fillId="0" borderId="15" xfId="0" applyFont="1" applyBorder="1"/>
    <xf numFmtId="0" fontId="14" fillId="0" borderId="17" xfId="0" applyFont="1" applyBorder="1"/>
    <xf numFmtId="0" fontId="6" fillId="0" borderId="16" xfId="0" applyFont="1" applyBorder="1"/>
    <xf numFmtId="0" fontId="6" fillId="0" borderId="14" xfId="0" applyFont="1" applyBorder="1"/>
    <xf numFmtId="0" fontId="14" fillId="0" borderId="14" xfId="0" applyFont="1" applyBorder="1"/>
    <xf numFmtId="0" fontId="6" fillId="0" borderId="17" xfId="0" applyFont="1" applyBorder="1"/>
    <xf numFmtId="0" fontId="14" fillId="0" borderId="64" xfId="0" applyFont="1" applyBorder="1"/>
    <xf numFmtId="0" fontId="0" fillId="0" borderId="65" xfId="0" applyBorder="1"/>
    <xf numFmtId="0" fontId="0" fillId="0" borderId="8" xfId="0" applyBorder="1" applyAlignment="1">
      <alignment vertical="center"/>
    </xf>
    <xf numFmtId="0" fontId="23" fillId="0" borderId="15" xfId="0" applyFont="1" applyBorder="1" applyAlignment="1">
      <alignment vertical="center"/>
    </xf>
    <xf numFmtId="0" fontId="0" fillId="0" borderId="15" xfId="0" applyBorder="1" applyAlignment="1">
      <alignment vertical="center"/>
    </xf>
    <xf numFmtId="0" fontId="13" fillId="0" borderId="15" xfId="0" applyFont="1" applyBorder="1" applyAlignment="1">
      <alignment horizontal="right"/>
    </xf>
    <xf numFmtId="0" fontId="13" fillId="0" borderId="11" xfId="0" applyFont="1" applyBorder="1" applyAlignment="1">
      <alignment horizontal="right" vertical="center"/>
    </xf>
    <xf numFmtId="0" fontId="0" fillId="2" borderId="4" xfId="0" applyFill="1" applyBorder="1" applyProtection="1">
      <protection locked="0"/>
    </xf>
    <xf numFmtId="0" fontId="6" fillId="2" borderId="3" xfId="0" applyFont="1" applyFill="1" applyBorder="1" applyProtection="1">
      <protection locked="0"/>
    </xf>
    <xf numFmtId="0" fontId="5" fillId="0" borderId="4" xfId="0" applyFont="1" applyBorder="1" applyAlignment="1">
      <alignment horizontal="center" vertical="center" wrapText="1"/>
    </xf>
    <xf numFmtId="0" fontId="14" fillId="0" borderId="8" xfId="0" applyFont="1" applyBorder="1" applyAlignment="1">
      <alignment vertical="center"/>
    </xf>
    <xf numFmtId="0" fontId="6" fillId="0" borderId="0" xfId="0" applyFont="1" applyAlignment="1">
      <alignment horizontal="center" vertical="center"/>
    </xf>
    <xf numFmtId="0" fontId="6" fillId="0" borderId="48" xfId="0" applyFont="1" applyBorder="1" applyAlignment="1">
      <alignment horizontal="center" vertical="center"/>
    </xf>
    <xf numFmtId="0" fontId="9" fillId="0" borderId="48" xfId="0" applyFont="1" applyBorder="1" applyAlignment="1">
      <alignment horizontal="right" vertical="center"/>
    </xf>
    <xf numFmtId="0" fontId="13" fillId="0" borderId="48" xfId="0" applyFont="1" applyBorder="1" applyAlignment="1">
      <alignment horizontal="right" vertical="center"/>
    </xf>
    <xf numFmtId="0" fontId="13" fillId="0" borderId="55" xfId="0" applyFont="1" applyBorder="1" applyAlignment="1">
      <alignment horizontal="right"/>
    </xf>
    <xf numFmtId="0" fontId="14" fillId="0" borderId="64" xfId="0" applyFont="1" applyBorder="1" applyAlignment="1">
      <alignment vertical="center"/>
    </xf>
    <xf numFmtId="0" fontId="0" fillId="0" borderId="16" xfId="0" applyBorder="1" applyAlignment="1">
      <alignment vertical="center"/>
    </xf>
    <xf numFmtId="0" fontId="14" fillId="0" borderId="16" xfId="0" applyFont="1" applyBorder="1" applyAlignment="1">
      <alignment vertical="center"/>
    </xf>
    <xf numFmtId="0" fontId="9" fillId="0" borderId="57" xfId="0" applyFont="1" applyBorder="1" applyAlignment="1">
      <alignment horizontal="right" vertical="center"/>
    </xf>
    <xf numFmtId="0" fontId="6" fillId="0" borderId="15" xfId="0" applyFont="1" applyBorder="1" applyAlignment="1">
      <alignment horizontal="right"/>
    </xf>
    <xf numFmtId="164" fontId="0" fillId="0" borderId="7" xfId="0" applyNumberFormat="1" applyBorder="1"/>
    <xf numFmtId="169" fontId="0" fillId="3" borderId="13" xfId="0" applyNumberFormat="1" applyFill="1" applyBorder="1"/>
    <xf numFmtId="0" fontId="13" fillId="0" borderId="65" xfId="0" applyFont="1" applyBorder="1" applyAlignment="1">
      <alignment horizontal="right"/>
    </xf>
    <xf numFmtId="37" fontId="9" fillId="2" borderId="10" xfId="0" applyNumberFormat="1" applyFont="1" applyFill="1" applyBorder="1" applyProtection="1">
      <protection locked="0"/>
    </xf>
    <xf numFmtId="0" fontId="13" fillId="0" borderId="15" xfId="0" applyFont="1" applyBorder="1" applyAlignment="1">
      <alignment horizontal="right" vertical="center"/>
    </xf>
    <xf numFmtId="0" fontId="13" fillId="0" borderId="13" xfId="0" applyFont="1" applyBorder="1" applyAlignment="1">
      <alignment horizontal="right"/>
    </xf>
    <xf numFmtId="0" fontId="9" fillId="0" borderId="0" xfId="0" applyFont="1" applyAlignment="1">
      <alignment horizontal="centerContinuous"/>
    </xf>
    <xf numFmtId="0" fontId="18" fillId="0" borderId="0" xfId="1" applyFill="1" applyAlignment="1" applyProtection="1"/>
    <xf numFmtId="0" fontId="0" fillId="0" borderId="0" xfId="0" applyAlignment="1">
      <alignment horizontal="right"/>
    </xf>
    <xf numFmtId="0" fontId="0" fillId="21" borderId="0" xfId="0" applyFill="1"/>
    <xf numFmtId="0" fontId="9" fillId="0" borderId="0" xfId="0" applyFont="1" applyAlignment="1">
      <alignment horizontal="left" indent="1"/>
    </xf>
    <xf numFmtId="0" fontId="12" fillId="0" borderId="20" xfId="0" applyFont="1" applyBorder="1" applyAlignment="1">
      <alignment horizontal="centerContinuous"/>
    </xf>
    <xf numFmtId="0" fontId="12" fillId="0" borderId="66" xfId="0" applyFont="1" applyBorder="1" applyAlignment="1">
      <alignment horizontal="center" wrapText="1"/>
    </xf>
    <xf numFmtId="37" fontId="0" fillId="10" borderId="15" xfId="0" applyNumberFormat="1" applyFill="1" applyBorder="1"/>
    <xf numFmtId="0" fontId="12" fillId="0" borderId="26" xfId="0" applyFont="1" applyBorder="1" applyAlignment="1" applyProtection="1">
      <alignment horizontal="center" wrapText="1"/>
      <protection locked="0"/>
    </xf>
    <xf numFmtId="39" fontId="9" fillId="15" borderId="67" xfId="0" applyNumberFormat="1" applyFont="1" applyFill="1" applyBorder="1" applyProtection="1">
      <protection locked="0"/>
    </xf>
    <xf numFmtId="39" fontId="9" fillId="15" borderId="15" xfId="0" applyNumberFormat="1" applyFont="1" applyFill="1" applyBorder="1" applyProtection="1">
      <protection locked="0"/>
    </xf>
    <xf numFmtId="39" fontId="9" fillId="7" borderId="15" xfId="0" applyNumberFormat="1" applyFont="1" applyFill="1" applyBorder="1" applyProtection="1">
      <protection locked="0"/>
    </xf>
    <xf numFmtId="2" fontId="9" fillId="12" borderId="39" xfId="0" applyNumberFormat="1" applyFont="1" applyFill="1" applyBorder="1" applyProtection="1">
      <protection locked="0"/>
    </xf>
    <xf numFmtId="2" fontId="9" fillId="12" borderId="32" xfId="0" applyNumberFormat="1" applyFont="1" applyFill="1" applyBorder="1" applyProtection="1">
      <protection locked="0"/>
    </xf>
    <xf numFmtId="2" fontId="9" fillId="5" borderId="32" xfId="0" applyNumberFormat="1" applyFont="1" applyFill="1" applyBorder="1" applyProtection="1">
      <protection locked="0"/>
    </xf>
    <xf numFmtId="2" fontId="5" fillId="0" borderId="29" xfId="0" applyNumberFormat="1" applyFont="1" applyBorder="1" applyAlignment="1">
      <alignment horizontal="center"/>
    </xf>
    <xf numFmtId="2" fontId="0" fillId="3" borderId="32" xfId="0" applyNumberFormat="1" applyFill="1" applyBorder="1"/>
    <xf numFmtId="2" fontId="0" fillId="18" borderId="35" xfId="0" applyNumberFormat="1" applyFill="1" applyBorder="1"/>
    <xf numFmtId="1" fontId="0" fillId="3" borderId="32" xfId="0" applyNumberFormat="1" applyFill="1" applyBorder="1"/>
    <xf numFmtId="167" fontId="6" fillId="0" borderId="0" xfId="0" applyNumberFormat="1" applyFont="1"/>
    <xf numFmtId="49" fontId="6" fillId="2" borderId="12" xfId="0" applyNumberFormat="1" applyFont="1" applyFill="1" applyBorder="1" applyAlignment="1" applyProtection="1">
      <alignment horizontal="left"/>
      <protection locked="0"/>
    </xf>
    <xf numFmtId="166" fontId="0" fillId="11" borderId="10" xfId="0" applyNumberFormat="1" applyFill="1" applyBorder="1" applyProtection="1">
      <protection locked="0"/>
    </xf>
    <xf numFmtId="166" fontId="0" fillId="11" borderId="13" xfId="0" applyNumberFormat="1" applyFill="1" applyBorder="1" applyProtection="1">
      <protection locked="0"/>
    </xf>
    <xf numFmtId="166" fontId="0" fillId="2" borderId="13" xfId="0" applyNumberFormat="1" applyFill="1" applyBorder="1" applyProtection="1">
      <protection locked="0"/>
    </xf>
    <xf numFmtId="166" fontId="0" fillId="4" borderId="9" xfId="0" applyNumberFormat="1" applyFill="1" applyBorder="1"/>
    <xf numFmtId="166" fontId="0" fillId="3" borderId="11" xfId="0" applyNumberFormat="1" applyFill="1" applyBorder="1"/>
    <xf numFmtId="1" fontId="0" fillId="11" borderId="10" xfId="0" applyNumberFormat="1" applyFill="1" applyBorder="1" applyProtection="1">
      <protection locked="0"/>
    </xf>
    <xf numFmtId="1" fontId="0" fillId="11" borderId="13" xfId="0" applyNumberFormat="1" applyFill="1" applyBorder="1" applyProtection="1">
      <protection locked="0"/>
    </xf>
    <xf numFmtId="1" fontId="0" fillId="2" borderId="13" xfId="0" applyNumberFormat="1" applyFill="1" applyBorder="1" applyProtection="1">
      <protection locked="0"/>
    </xf>
    <xf numFmtId="1" fontId="0" fillId="4" borderId="9" xfId="0" applyNumberFormat="1" applyFill="1" applyBorder="1"/>
    <xf numFmtId="1" fontId="0" fillId="3" borderId="11" xfId="0" applyNumberFormat="1" applyFill="1" applyBorder="1"/>
    <xf numFmtId="14" fontId="6" fillId="0" borderId="48" xfId="0" applyNumberFormat="1" applyFont="1" applyBorder="1" applyAlignment="1">
      <alignment horizontal="center"/>
    </xf>
    <xf numFmtId="14" fontId="6" fillId="0" borderId="5" xfId="0" applyNumberFormat="1" applyFont="1" applyBorder="1" applyAlignment="1">
      <alignment horizontal="center"/>
    </xf>
    <xf numFmtId="0" fontId="0" fillId="2" borderId="5" xfId="0" applyFill="1" applyBorder="1"/>
    <xf numFmtId="49" fontId="6" fillId="0" borderId="0" xfId="0" applyNumberFormat="1" applyFont="1"/>
    <xf numFmtId="167" fontId="6" fillId="3" borderId="10" xfId="0" applyNumberFormat="1" applyFont="1" applyFill="1" applyBorder="1"/>
    <xf numFmtId="37" fontId="6" fillId="3" borderId="10" xfId="0" applyNumberFormat="1" applyFont="1" applyFill="1" applyBorder="1"/>
    <xf numFmtId="164" fontId="6" fillId="3" borderId="10" xfId="0" applyNumberFormat="1" applyFont="1" applyFill="1" applyBorder="1"/>
    <xf numFmtId="14" fontId="4" fillId="0" borderId="0" xfId="0" quotePrefix="1" applyNumberFormat="1" applyFont="1" applyAlignment="1">
      <alignment horizontal="right"/>
    </xf>
    <xf numFmtId="0" fontId="9" fillId="0" borderId="0" xfId="0" applyFont="1" applyAlignment="1">
      <alignment horizontal="center"/>
    </xf>
    <xf numFmtId="37" fontId="0" fillId="3" borderId="1" xfId="0" applyNumberFormat="1" applyFill="1" applyBorder="1"/>
    <xf numFmtId="0" fontId="0" fillId="0" borderId="0" xfId="0" applyAlignment="1">
      <alignment horizontal="left"/>
    </xf>
    <xf numFmtId="0" fontId="25" fillId="0" borderId="32" xfId="0" applyFont="1" applyBorder="1" applyAlignment="1">
      <alignment horizontal="center"/>
    </xf>
    <xf numFmtId="0" fontId="25" fillId="0" borderId="32" xfId="0" applyFont="1" applyBorder="1" applyAlignment="1">
      <alignment horizontal="center" wrapText="1"/>
    </xf>
    <xf numFmtId="0" fontId="25" fillId="0" borderId="69" xfId="0" applyFont="1" applyBorder="1" applyAlignment="1">
      <alignment horizontal="center"/>
    </xf>
    <xf numFmtId="0" fontId="25" fillId="0" borderId="69" xfId="0" applyFont="1" applyBorder="1" applyAlignment="1">
      <alignment horizontal="center" wrapText="1"/>
    </xf>
    <xf numFmtId="0" fontId="9" fillId="0" borderId="0" xfId="0" applyFont="1" applyAlignment="1">
      <alignment horizontal="right"/>
    </xf>
    <xf numFmtId="49" fontId="0" fillId="0" borderId="0" xfId="0" applyNumberFormat="1" applyAlignment="1">
      <alignment horizontal="center"/>
    </xf>
    <xf numFmtId="0" fontId="4" fillId="0" borderId="32" xfId="0" applyFont="1" applyBorder="1" applyAlignment="1">
      <alignment horizontal="right"/>
    </xf>
    <xf numFmtId="0" fontId="28" fillId="0" borderId="32" xfId="0" applyFont="1" applyBorder="1" applyAlignment="1">
      <alignment horizontal="right"/>
    </xf>
    <xf numFmtId="0" fontId="0" fillId="23" borderId="32" xfId="0" applyFill="1" applyBorder="1" applyProtection="1">
      <protection locked="0"/>
    </xf>
    <xf numFmtId="0" fontId="0" fillId="23" borderId="68" xfId="0" applyFill="1" applyBorder="1" applyProtection="1">
      <protection locked="0"/>
    </xf>
    <xf numFmtId="0" fontId="26" fillId="23" borderId="68" xfId="0" applyFont="1" applyFill="1" applyBorder="1" applyAlignment="1" applyProtection="1">
      <alignment horizontal="center"/>
      <protection locked="0"/>
    </xf>
    <xf numFmtId="0" fontId="26" fillId="23" borderId="68" xfId="0" applyFont="1" applyFill="1" applyBorder="1" applyProtection="1">
      <protection locked="0"/>
    </xf>
    <xf numFmtId="0" fontId="26" fillId="23" borderId="32" xfId="0" applyFont="1" applyFill="1" applyBorder="1" applyAlignment="1" applyProtection="1">
      <alignment horizontal="center"/>
      <protection locked="0"/>
    </xf>
    <xf numFmtId="0" fontId="26" fillId="23" borderId="32" xfId="0" applyFont="1" applyFill="1" applyBorder="1" applyProtection="1">
      <protection locked="0"/>
    </xf>
    <xf numFmtId="2" fontId="26" fillId="23" borderId="32" xfId="0" applyNumberFormat="1" applyFont="1" applyFill="1" applyBorder="1" applyAlignment="1" applyProtection="1">
      <alignment horizontal="center"/>
      <protection locked="0"/>
    </xf>
    <xf numFmtId="0" fontId="0" fillId="23" borderId="70" xfId="0" applyFill="1" applyBorder="1" applyProtection="1">
      <protection locked="0"/>
    </xf>
    <xf numFmtId="0" fontId="26" fillId="23" borderId="70" xfId="0" applyFont="1" applyFill="1" applyBorder="1" applyAlignment="1" applyProtection="1">
      <alignment horizontal="center"/>
      <protection locked="0"/>
    </xf>
    <xf numFmtId="0" fontId="26" fillId="23" borderId="70" xfId="0" applyFont="1" applyFill="1" applyBorder="1" applyProtection="1">
      <protection locked="0"/>
    </xf>
    <xf numFmtId="14" fontId="6" fillId="24" borderId="55" xfId="0" applyNumberFormat="1" applyFont="1" applyFill="1" applyBorder="1" applyAlignment="1">
      <alignment horizontal="center"/>
    </xf>
    <xf numFmtId="0" fontId="13" fillId="0" borderId="60" xfId="0" applyFont="1" applyBorder="1" applyAlignment="1">
      <alignment horizontal="right"/>
    </xf>
    <xf numFmtId="0" fontId="9" fillId="0" borderId="17" xfId="0" applyFont="1" applyBorder="1" applyAlignment="1">
      <alignment horizontal="right"/>
    </xf>
    <xf numFmtId="14" fontId="4" fillId="0" borderId="0" xfId="0" applyNumberFormat="1" applyFont="1"/>
    <xf numFmtId="1" fontId="6" fillId="3" borderId="10" xfId="0" applyNumberFormat="1" applyFont="1" applyFill="1" applyBorder="1"/>
    <xf numFmtId="14" fontId="0" fillId="2" borderId="7" xfId="0" applyNumberFormat="1" applyFill="1" applyBorder="1" applyProtection="1">
      <protection locked="0"/>
    </xf>
    <xf numFmtId="14" fontId="0" fillId="2" borderId="7" xfId="0" applyNumberFormat="1" applyFill="1" applyBorder="1" applyAlignment="1" applyProtection="1">
      <alignment vertical="center"/>
      <protection locked="0"/>
    </xf>
    <xf numFmtId="14" fontId="0" fillId="22" borderId="7" xfId="0" applyNumberFormat="1" applyFill="1" applyBorder="1" applyProtection="1">
      <protection locked="0"/>
    </xf>
    <xf numFmtId="0" fontId="9" fillId="0" borderId="0" xfId="0" applyFont="1" applyAlignment="1">
      <alignment wrapText="1"/>
    </xf>
    <xf numFmtId="0" fontId="0" fillId="0" borderId="0" xfId="0" applyAlignment="1">
      <alignment vertical="top"/>
    </xf>
    <xf numFmtId="0" fontId="9" fillId="0" borderId="0" xfId="0" applyFont="1" applyAlignment="1">
      <alignment vertical="top"/>
    </xf>
    <xf numFmtId="0" fontId="30" fillId="0" borderId="0" xfId="0" applyFont="1"/>
    <xf numFmtId="0" fontId="9" fillId="0" borderId="0" xfId="0" applyFont="1" applyAlignment="1">
      <alignment horizontal="right" vertical="top"/>
    </xf>
    <xf numFmtId="0" fontId="11" fillId="0" borderId="0" xfId="0" applyFont="1" applyAlignment="1">
      <alignment horizontal="right"/>
    </xf>
    <xf numFmtId="0" fontId="9" fillId="0" borderId="0" xfId="0" applyFont="1" applyAlignment="1">
      <alignment horizontal="left" vertical="top" wrapText="1"/>
    </xf>
    <xf numFmtId="0" fontId="0" fillId="0" borderId="48" xfId="0" applyBorder="1"/>
    <xf numFmtId="0" fontId="9" fillId="0" borderId="48" xfId="0" applyFont="1" applyBorder="1"/>
    <xf numFmtId="0" fontId="22" fillId="0" borderId="0" xfId="0" applyFont="1"/>
    <xf numFmtId="0" fontId="23" fillId="0" borderId="0" xfId="0" applyFont="1" applyAlignment="1">
      <alignment horizontal="right"/>
    </xf>
    <xf numFmtId="0" fontId="0" fillId="22" borderId="7" xfId="0" applyFill="1" applyBorder="1" applyAlignment="1" applyProtection="1">
      <alignment horizontal="center"/>
      <protection locked="0"/>
    </xf>
    <xf numFmtId="0" fontId="22" fillId="22" borderId="7" xfId="0" applyFont="1" applyFill="1" applyBorder="1" applyAlignment="1" applyProtection="1">
      <alignment horizontal="center"/>
      <protection locked="0"/>
    </xf>
    <xf numFmtId="0" fontId="14" fillId="22" borderId="7" xfId="0" applyFont="1" applyFill="1" applyBorder="1" applyAlignment="1" applyProtection="1">
      <alignment horizontal="center"/>
      <protection locked="0"/>
    </xf>
    <xf numFmtId="0" fontId="31" fillId="0" borderId="0" xfId="0" applyFont="1" applyAlignment="1">
      <alignment wrapText="1"/>
    </xf>
    <xf numFmtId="0" fontId="18" fillId="0" borderId="0" xfId="1" applyFill="1" applyAlignment="1" applyProtection="1">
      <alignment horizontal="center"/>
    </xf>
    <xf numFmtId="0" fontId="18" fillId="0" borderId="0" xfId="1" applyAlignment="1" applyProtection="1">
      <alignment horizontal="center"/>
    </xf>
    <xf numFmtId="0" fontId="9" fillId="0" borderId="0" xfId="0" applyFont="1" applyAlignment="1">
      <alignment vertical="top" wrapText="1"/>
    </xf>
    <xf numFmtId="0" fontId="18" fillId="0" borderId="0" xfId="1" applyFill="1" applyAlignment="1" applyProtection="1">
      <alignment horizontal="left"/>
    </xf>
    <xf numFmtId="0" fontId="22" fillId="0" borderId="17" xfId="0" applyFont="1" applyBorder="1" applyAlignment="1">
      <alignment horizontal="right"/>
    </xf>
    <xf numFmtId="167" fontId="9" fillId="14" borderId="39" xfId="0" applyNumberFormat="1" applyFont="1" applyFill="1" applyBorder="1"/>
    <xf numFmtId="167" fontId="9" fillId="14" borderId="32" xfId="0" applyNumberFormat="1" applyFont="1" applyFill="1" applyBorder="1"/>
    <xf numFmtId="167" fontId="9" fillId="3" borderId="32" xfId="0" applyNumberFormat="1" applyFont="1" applyFill="1" applyBorder="1"/>
    <xf numFmtId="0" fontId="32" fillId="0" borderId="0" xfId="0" applyFont="1" applyAlignment="1">
      <alignment horizontal="left" vertical="center" indent="4"/>
    </xf>
    <xf numFmtId="0" fontId="23" fillId="0" borderId="0" xfId="0" applyFont="1"/>
    <xf numFmtId="0" fontId="23" fillId="0" borderId="0" xfId="0" applyFont="1" applyAlignment="1">
      <alignment horizontal="left"/>
    </xf>
    <xf numFmtId="0" fontId="14" fillId="0" borderId="0" xfId="0" applyFont="1"/>
    <xf numFmtId="0" fontId="0" fillId="0" borderId="18" xfId="0" applyBorder="1" applyAlignment="1">
      <alignment horizontal="center"/>
    </xf>
    <xf numFmtId="0" fontId="9" fillId="0" borderId="13" xfId="0" applyFont="1" applyBorder="1" applyAlignment="1">
      <alignment horizontal="center"/>
    </xf>
    <xf numFmtId="164" fontId="23" fillId="0" borderId="0" xfId="0" applyNumberFormat="1" applyFont="1" applyAlignment="1">
      <alignment horizontal="right"/>
    </xf>
    <xf numFmtId="0" fontId="3" fillId="0" borderId="0" xfId="2"/>
    <xf numFmtId="0" fontId="3" fillId="0" borderId="0" xfId="2" applyAlignment="1">
      <alignment horizontal="center"/>
    </xf>
    <xf numFmtId="0" fontId="25" fillId="0" borderId="32" xfId="2" applyFont="1" applyBorder="1" applyAlignment="1">
      <alignment horizontal="center"/>
    </xf>
    <xf numFmtId="2" fontId="2" fillId="25" borderId="1" xfId="2" applyNumberFormat="1" applyFont="1" applyFill="1" applyBorder="1"/>
    <xf numFmtId="0" fontId="3" fillId="0" borderId="32" xfId="2" applyBorder="1" applyAlignment="1">
      <alignment horizontal="center"/>
    </xf>
    <xf numFmtId="37" fontId="9" fillId="5" borderId="51" xfId="0" applyNumberFormat="1" applyFont="1" applyFill="1" applyBorder="1" applyAlignment="1">
      <alignment horizontal="center"/>
    </xf>
    <xf numFmtId="0" fontId="13" fillId="0" borderId="0" xfId="0" applyFont="1" applyAlignment="1">
      <alignment horizontal="left"/>
    </xf>
    <xf numFmtId="0" fontId="37" fillId="0" borderId="32" xfId="2" applyFont="1" applyBorder="1" applyAlignment="1">
      <alignment horizontal="center"/>
    </xf>
    <xf numFmtId="0" fontId="2" fillId="0" borderId="49" xfId="2" applyFont="1" applyBorder="1" applyAlignment="1">
      <alignment horizontal="center"/>
    </xf>
    <xf numFmtId="2" fontId="2" fillId="0" borderId="49" xfId="2" applyNumberFormat="1" applyFont="1" applyBorder="1"/>
    <xf numFmtId="0" fontId="12" fillId="0" borderId="1" xfId="0" applyFont="1" applyBorder="1" applyAlignment="1" applyProtection="1">
      <alignment horizontal="center" vertical="center" wrapText="1"/>
      <protection locked="0"/>
    </xf>
    <xf numFmtId="0" fontId="17" fillId="0" borderId="0" xfId="2" applyFont="1" applyAlignment="1">
      <alignment vertical="center"/>
    </xf>
    <xf numFmtId="0" fontId="7" fillId="0" borderId="0" xfId="2" applyFont="1" applyAlignment="1">
      <alignment horizontal="right"/>
    </xf>
    <xf numFmtId="0" fontId="6" fillId="27" borderId="7" xfId="2" applyFont="1" applyFill="1" applyBorder="1" applyAlignment="1">
      <alignment horizontal="center"/>
    </xf>
    <xf numFmtId="0" fontId="7" fillId="0" borderId="0" xfId="2" applyFont="1"/>
    <xf numFmtId="49" fontId="6" fillId="27" borderId="7" xfId="2" applyNumberFormat="1" applyFont="1" applyFill="1" applyBorder="1"/>
    <xf numFmtId="0" fontId="5" fillId="0" borderId="0" xfId="2" applyFont="1"/>
    <xf numFmtId="0" fontId="6" fillId="27" borderId="12" xfId="2" applyFont="1" applyFill="1" applyBorder="1"/>
    <xf numFmtId="0" fontId="6" fillId="27" borderId="8" xfId="2" applyFont="1" applyFill="1" applyBorder="1"/>
    <xf numFmtId="0" fontId="6" fillId="27" borderId="6" xfId="2" applyFont="1" applyFill="1" applyBorder="1"/>
    <xf numFmtId="49" fontId="6" fillId="27" borderId="1" xfId="2" applyNumberFormat="1" applyFont="1" applyFill="1" applyBorder="1"/>
    <xf numFmtId="49" fontId="6" fillId="27" borderId="12" xfId="2" applyNumberFormat="1" applyFont="1" applyFill="1" applyBorder="1"/>
    <xf numFmtId="49" fontId="6" fillId="27" borderId="6" xfId="2" applyNumberFormat="1" applyFont="1" applyFill="1" applyBorder="1"/>
    <xf numFmtId="0" fontId="6" fillId="0" borderId="0" xfId="2" applyFont="1"/>
    <xf numFmtId="2" fontId="9" fillId="11" borderId="32" xfId="0" applyNumberFormat="1" applyFont="1" applyFill="1" applyBorder="1" applyProtection="1">
      <protection locked="0"/>
    </xf>
    <xf numFmtId="2" fontId="9" fillId="2" borderId="32" xfId="0" applyNumberFormat="1" applyFont="1" applyFill="1" applyBorder="1" applyProtection="1">
      <protection locked="0"/>
    </xf>
    <xf numFmtId="0" fontId="9" fillId="0" borderId="0" xfId="0" applyFont="1" applyAlignment="1">
      <alignment horizontal="left" wrapText="1"/>
    </xf>
    <xf numFmtId="0" fontId="9" fillId="0" borderId="0" xfId="0" applyFont="1" applyAlignment="1">
      <alignment vertical="center" wrapText="1"/>
    </xf>
    <xf numFmtId="0" fontId="0" fillId="0" borderId="0" xfId="0" applyAlignment="1">
      <alignment vertical="top" wrapText="1"/>
    </xf>
    <xf numFmtId="0" fontId="4" fillId="0" borderId="0" xfId="0" applyFont="1"/>
    <xf numFmtId="0" fontId="0" fillId="0" borderId="0" xfId="0"/>
    <xf numFmtId="0" fontId="9" fillId="0" borderId="0" xfId="0" applyFont="1" applyAlignment="1">
      <alignment horizontal="center"/>
    </xf>
    <xf numFmtId="0" fontId="0" fillId="0" borderId="0" xfId="0" applyAlignment="1">
      <alignment horizontal="center"/>
    </xf>
    <xf numFmtId="0" fontId="18" fillId="0" borderId="0" xfId="1" applyFill="1" applyAlignment="1" applyProtection="1">
      <alignment horizontal="center"/>
    </xf>
    <xf numFmtId="0" fontId="18" fillId="0" borderId="0" xfId="1" applyAlignment="1" applyProtection="1">
      <alignment horizontal="center"/>
    </xf>
    <xf numFmtId="0" fontId="13" fillId="0" borderId="0" xfId="0" applyFont="1" applyAlignment="1">
      <alignment horizontal="left" wrapText="1"/>
    </xf>
    <xf numFmtId="14" fontId="0" fillId="22" borderId="12" xfId="0" applyNumberFormat="1" applyFill="1" applyBorder="1" applyAlignment="1" applyProtection="1">
      <alignment horizontal="center"/>
      <protection locked="0"/>
    </xf>
    <xf numFmtId="0" fontId="0" fillId="22" borderId="6" xfId="0" applyFill="1" applyBorder="1" applyAlignment="1" applyProtection="1">
      <alignment horizontal="center"/>
      <protection locked="0"/>
    </xf>
    <xf numFmtId="0" fontId="13" fillId="0" borderId="53" xfId="0" applyFont="1" applyBorder="1" applyAlignment="1">
      <alignment horizontal="center" vertical="center"/>
    </xf>
    <xf numFmtId="0" fontId="13" fillId="0" borderId="49" xfId="0" applyFont="1" applyBorder="1" applyAlignment="1">
      <alignment horizontal="center" vertical="center"/>
    </xf>
    <xf numFmtId="0" fontId="14" fillId="0" borderId="54" xfId="0" applyFont="1" applyBorder="1" applyAlignment="1">
      <alignment horizontal="center" vertical="center"/>
    </xf>
    <xf numFmtId="0" fontId="14" fillId="0" borderId="4" xfId="0" applyFont="1" applyBorder="1" applyAlignment="1">
      <alignment horizontal="center" vertical="center"/>
    </xf>
    <xf numFmtId="0" fontId="14" fillId="0" borderId="48" xfId="0" applyFont="1" applyBorder="1" applyAlignment="1">
      <alignment horizontal="center" vertical="center"/>
    </xf>
    <xf numFmtId="0" fontId="14" fillId="0" borderId="5" xfId="0" applyFont="1" applyBorder="1" applyAlignment="1">
      <alignment horizontal="center" vertical="center"/>
    </xf>
    <xf numFmtId="0" fontId="12"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53" xfId="0" applyFont="1" applyBorder="1" applyAlignment="1">
      <alignment horizontal="center"/>
    </xf>
    <xf numFmtId="0" fontId="12" fillId="0" borderId="54" xfId="0" applyFont="1" applyBorder="1" applyAlignment="1">
      <alignment horizontal="center"/>
    </xf>
    <xf numFmtId="0" fontId="12" fillId="0" borderId="53" xfId="0" applyFont="1" applyBorder="1" applyAlignment="1">
      <alignment horizontal="center" vertical="center"/>
    </xf>
    <xf numFmtId="0" fontId="10" fillId="0" borderId="49" xfId="0" applyFont="1" applyBorder="1" applyAlignment="1">
      <alignment horizontal="center" vertical="center"/>
    </xf>
    <xf numFmtId="0" fontId="10" fillId="0" borderId="54" xfId="0" applyFont="1" applyBorder="1" applyAlignment="1">
      <alignment horizontal="center" vertical="center"/>
    </xf>
    <xf numFmtId="0" fontId="10" fillId="0" borderId="4" xfId="0" applyFont="1" applyBorder="1" applyAlignment="1">
      <alignment horizontal="center" vertical="center"/>
    </xf>
    <xf numFmtId="0" fontId="10" fillId="0" borderId="48" xfId="0" applyFont="1" applyBorder="1" applyAlignment="1">
      <alignment horizontal="center" vertical="center"/>
    </xf>
    <xf numFmtId="0" fontId="10" fillId="0" borderId="5" xfId="0" applyFont="1" applyBorder="1" applyAlignment="1">
      <alignment horizontal="center" vertical="center"/>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0" fillId="0" borderId="53" xfId="0" applyFont="1" applyBorder="1" applyAlignment="1">
      <alignment horizontal="center" vertical="center" wrapText="1"/>
    </xf>
    <xf numFmtId="0" fontId="33" fillId="0" borderId="0" xfId="2" applyFont="1" applyAlignment="1">
      <alignment horizontal="left" wrapText="1"/>
    </xf>
    <xf numFmtId="0" fontId="1" fillId="26" borderId="4" xfId="2" applyFont="1" applyFill="1" applyBorder="1" applyAlignment="1">
      <alignment horizontal="left" wrapText="1"/>
    </xf>
    <xf numFmtId="0" fontId="3" fillId="26" borderId="48" xfId="2" applyFill="1" applyBorder="1" applyAlignment="1">
      <alignment horizontal="left" wrapText="1"/>
    </xf>
    <xf numFmtId="0" fontId="3" fillId="26" borderId="5" xfId="2" applyFill="1" applyBorder="1" applyAlignment="1">
      <alignment horizontal="left" wrapText="1"/>
    </xf>
    <xf numFmtId="0" fontId="1" fillId="25" borderId="12" xfId="2" applyFont="1" applyFill="1" applyBorder="1" applyAlignment="1">
      <alignment horizontal="center"/>
    </xf>
    <xf numFmtId="0" fontId="1" fillId="25" borderId="8" xfId="2" applyFont="1" applyFill="1" applyBorder="1" applyAlignment="1">
      <alignment horizontal="center"/>
    </xf>
    <xf numFmtId="0" fontId="1" fillId="25" borderId="6" xfId="2" applyFont="1" applyFill="1" applyBorder="1" applyAlignment="1">
      <alignment horizontal="center"/>
    </xf>
    <xf numFmtId="0" fontId="6" fillId="27" borderId="12" xfId="2" applyFont="1" applyFill="1" applyBorder="1" applyAlignment="1">
      <alignment horizontal="left"/>
    </xf>
    <xf numFmtId="0" fontId="6" fillId="27" borderId="6" xfId="2" applyFont="1" applyFill="1" applyBorder="1" applyAlignment="1">
      <alignment horizontal="left"/>
    </xf>
    <xf numFmtId="0" fontId="35" fillId="0" borderId="0" xfId="2" applyFont="1" applyAlignment="1">
      <alignment horizontal="center"/>
    </xf>
    <xf numFmtId="0" fontId="1" fillId="26" borderId="53" xfId="2" applyFont="1" applyFill="1" applyBorder="1" applyAlignment="1">
      <alignment horizontal="left"/>
    </xf>
    <xf numFmtId="0" fontId="2" fillId="26" borderId="49" xfId="2" applyFont="1" applyFill="1" applyBorder="1" applyAlignment="1">
      <alignment horizontal="left"/>
    </xf>
    <xf numFmtId="0" fontId="2" fillId="26" borderId="54" xfId="2" applyFont="1" applyFill="1" applyBorder="1" applyAlignment="1">
      <alignment horizontal="left"/>
    </xf>
    <xf numFmtId="0" fontId="3" fillId="26" borderId="59" xfId="2" applyFill="1" applyBorder="1" applyAlignment="1">
      <alignment horizontal="left" wrapText="1"/>
    </xf>
    <xf numFmtId="0" fontId="3" fillId="26" borderId="0" xfId="2" applyFill="1" applyAlignment="1">
      <alignment horizontal="left" wrapText="1"/>
    </xf>
    <xf numFmtId="0" fontId="3" fillId="26" borderId="52" xfId="2" applyFill="1" applyBorder="1" applyAlignment="1">
      <alignment horizontal="left" wrapText="1"/>
    </xf>
    <xf numFmtId="0" fontId="1" fillId="26" borderId="59" xfId="2" applyFont="1" applyFill="1" applyBorder="1" applyAlignment="1">
      <alignment horizontal="left" wrapText="1"/>
    </xf>
    <xf numFmtId="0" fontId="27" fillId="0" borderId="0" xfId="0" applyFont="1" applyAlignment="1">
      <alignment horizontal="center" vertical="center"/>
    </xf>
    <xf numFmtId="0" fontId="0" fillId="23" borderId="46" xfId="0" applyFill="1" applyBorder="1" applyAlignment="1" applyProtection="1">
      <alignment horizontal="left"/>
      <protection locked="0"/>
    </xf>
    <xf numFmtId="0" fontId="0" fillId="23" borderId="44" xfId="0" applyFill="1" applyBorder="1" applyAlignment="1" applyProtection="1">
      <alignment horizontal="left"/>
      <protection locked="0"/>
    </xf>
    <xf numFmtId="0" fontId="4" fillId="0" borderId="46" xfId="0" applyFont="1" applyBorder="1" applyAlignment="1">
      <alignment horizontal="right"/>
    </xf>
    <xf numFmtId="0" fontId="4" fillId="0" borderId="44" xfId="0" applyFont="1" applyBorder="1" applyAlignment="1">
      <alignment horizontal="right"/>
    </xf>
    <xf numFmtId="14" fontId="0" fillId="0" borderId="0" xfId="0" applyNumberFormat="1" applyAlignment="1">
      <alignment horizontal="center"/>
    </xf>
    <xf numFmtId="0" fontId="0" fillId="27" borderId="32" xfId="0" applyFill="1" applyBorder="1" applyAlignment="1">
      <alignment horizontal="center"/>
    </xf>
    <xf numFmtId="49" fontId="0" fillId="27" borderId="32" xfId="0" applyNumberFormat="1" applyFill="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5" fillId="22" borderId="53" xfId="0" applyFont="1" applyFill="1" applyBorder="1" applyAlignment="1" applyProtection="1">
      <alignment horizontal="left" vertical="top"/>
      <protection locked="0"/>
    </xf>
    <xf numFmtId="0" fontId="5" fillId="22" borderId="49" xfId="0" applyFont="1" applyFill="1" applyBorder="1" applyAlignment="1" applyProtection="1">
      <alignment horizontal="left" vertical="top"/>
      <protection locked="0"/>
    </xf>
    <xf numFmtId="0" fontId="5" fillId="22" borderId="54" xfId="0" applyFont="1" applyFill="1" applyBorder="1" applyAlignment="1" applyProtection="1">
      <alignment horizontal="left" vertical="top"/>
      <protection locked="0"/>
    </xf>
    <xf numFmtId="0" fontId="5" fillId="22" borderId="4" xfId="0" applyFont="1" applyFill="1" applyBorder="1" applyAlignment="1" applyProtection="1">
      <alignment horizontal="left" vertical="top"/>
      <protection locked="0"/>
    </xf>
    <xf numFmtId="0" fontId="5" fillId="22" borderId="48" xfId="0" applyFont="1" applyFill="1" applyBorder="1" applyAlignment="1" applyProtection="1">
      <alignment horizontal="left" vertical="top"/>
      <protection locked="0"/>
    </xf>
    <xf numFmtId="0" fontId="5" fillId="22" borderId="5" xfId="0" applyFont="1" applyFill="1" applyBorder="1" applyAlignment="1" applyProtection="1">
      <alignment horizontal="left" vertical="top"/>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4" fontId="6" fillId="2" borderId="12" xfId="0" applyNumberFormat="1" applyFont="1" applyFill="1" applyBorder="1" applyAlignment="1" applyProtection="1">
      <alignment horizontal="center"/>
      <protection locked="0"/>
    </xf>
    <xf numFmtId="14" fontId="6" fillId="2" borderId="8" xfId="0" applyNumberFormat="1" applyFont="1" applyFill="1" applyBorder="1" applyAlignment="1" applyProtection="1">
      <alignment horizontal="center"/>
      <protection locked="0"/>
    </xf>
    <xf numFmtId="14" fontId="6" fillId="2" borderId="6" xfId="0" applyNumberFormat="1" applyFont="1" applyFill="1" applyBorder="1" applyAlignment="1" applyProtection="1">
      <alignment horizontal="center"/>
      <protection locked="0"/>
    </xf>
    <xf numFmtId="0" fontId="6" fillId="20" borderId="12" xfId="0" applyFont="1" applyFill="1" applyBorder="1" applyAlignment="1">
      <alignment horizontal="center" vertical="center"/>
    </xf>
    <xf numFmtId="0" fontId="6" fillId="20" borderId="8" xfId="0" applyFont="1" applyFill="1" applyBorder="1" applyAlignment="1">
      <alignment horizontal="center" vertical="center"/>
    </xf>
    <xf numFmtId="0" fontId="6" fillId="20" borderId="6" xfId="0" applyFont="1" applyFill="1" applyBorder="1" applyAlignment="1">
      <alignment horizontal="center" vertical="center"/>
    </xf>
    <xf numFmtId="0" fontId="0" fillId="3" borderId="12" xfId="0" applyFill="1" applyBorder="1" applyAlignment="1">
      <alignment horizontal="center"/>
    </xf>
    <xf numFmtId="0" fontId="0" fillId="3" borderId="8" xfId="0" applyFill="1" applyBorder="1" applyAlignment="1">
      <alignment horizontal="center"/>
    </xf>
    <xf numFmtId="0" fontId="0" fillId="3" borderId="6" xfId="0" applyFill="1" applyBorder="1" applyAlignment="1">
      <alignment horizontal="center"/>
    </xf>
    <xf numFmtId="0" fontId="0" fillId="2" borderId="12"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4" fillId="0" borderId="0" xfId="0" applyFont="1" applyAlignment="1">
      <alignment horizontal="center"/>
    </xf>
    <xf numFmtId="0" fontId="9" fillId="0" borderId="0" xfId="0" applyFont="1" applyAlignment="1">
      <alignment wrapText="1"/>
    </xf>
    <xf numFmtId="0" fontId="9" fillId="0" borderId="0" xfId="0" applyFont="1" applyAlignment="1">
      <alignment horizontal="left" wrapText="1"/>
    </xf>
  </cellXfs>
  <cellStyles count="3">
    <cellStyle name="Hyperlink" xfId="1" builtinId="8"/>
    <cellStyle name="Normal" xfId="0" builtinId="0"/>
    <cellStyle name="Normal 2" xfId="2" xr:uid="{00000000-0005-0000-0000-000002000000}"/>
  </cellStyles>
  <dxfs count="8">
    <dxf>
      <font>
        <color rgb="FF9C0006"/>
      </font>
      <fill>
        <patternFill>
          <bgColor rgb="FFFFC7CE"/>
        </patternFill>
      </fill>
    </dxf>
    <dxf>
      <font>
        <b/>
        <i/>
        <color theme="1"/>
      </font>
      <fill>
        <patternFill>
          <bgColor rgb="FFFF6699"/>
        </patternFill>
      </fill>
    </dxf>
    <dxf>
      <font>
        <b/>
        <i/>
        <color theme="1"/>
      </font>
      <fill>
        <patternFill>
          <bgColor rgb="FFFF6699"/>
        </patternFill>
      </fill>
    </dxf>
    <dxf>
      <font>
        <condense val="0"/>
        <extend val="0"/>
        <color auto="1"/>
      </font>
    </dxf>
    <dxf>
      <font>
        <b/>
        <i/>
        <color theme="1"/>
      </font>
      <fill>
        <patternFill>
          <bgColor rgb="FFFF6699"/>
        </patternFill>
      </fill>
    </dxf>
    <dxf>
      <font>
        <b/>
        <i/>
        <color theme="1"/>
      </font>
      <fill>
        <patternFill>
          <bgColor rgb="FFFF6699"/>
        </patternFill>
      </fill>
    </dxf>
    <dxf>
      <font>
        <b/>
        <i/>
        <color theme="1"/>
      </font>
      <fill>
        <patternFill>
          <bgColor rgb="FFFF6699"/>
        </patternFill>
      </fill>
    </dxf>
    <dxf>
      <font>
        <b/>
        <i/>
        <color theme="1"/>
      </font>
      <fill>
        <patternFill>
          <bgColor rgb="FFFF66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99"/>
      <rgbColor rgb="00FF00FF"/>
      <rgbColor rgb="0085FFFF"/>
      <rgbColor rgb="00800000"/>
      <rgbColor rgb="00008000"/>
      <rgbColor rgb="00000080"/>
      <rgbColor rgb="00808000"/>
      <rgbColor rgb="00800080"/>
      <rgbColor rgb="00008080"/>
      <rgbColor rgb="00DDDDDD"/>
      <rgbColor rgb="00808080"/>
      <rgbColor rgb="00A3A3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5AB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0000FF"/>
      <color rgb="FFFFFFCC"/>
      <color rgb="FFFFFF99"/>
      <color rgb="FF07116B"/>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14286</xdr:colOff>
      <xdr:row>0</xdr:row>
      <xdr:rowOff>12562</xdr:rowOff>
    </xdr:from>
    <xdr:to>
      <xdr:col>2</xdr:col>
      <xdr:colOff>174765</xdr:colOff>
      <xdr:row>4</xdr:row>
      <xdr:rowOff>22860</xdr:rowOff>
    </xdr:to>
    <xdr:pic>
      <xdr:nvPicPr>
        <xdr:cNvPr id="1048" name="Picture 1">
          <a:extLst>
            <a:ext uri="{FF2B5EF4-FFF2-40B4-BE49-F238E27FC236}">
              <a16:creationId xmlns:a16="http://schemas.microsoft.com/office/drawing/2014/main" id="{00000000-0008-0000-0000-00001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286" y="12562"/>
          <a:ext cx="1417779" cy="77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2</xdr:col>
      <xdr:colOff>171450</xdr:colOff>
      <xdr:row>2</xdr:row>
      <xdr:rowOff>86667</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0"/>
          <a:ext cx="885825" cy="486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2</xdr:col>
      <xdr:colOff>331470</xdr:colOff>
      <xdr:row>1</xdr:row>
      <xdr:rowOff>188267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8145" y="0"/>
          <a:ext cx="923925" cy="493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173927</xdr:colOff>
      <xdr:row>2</xdr:row>
      <xdr:rowOff>247650</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745427"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19049</xdr:colOff>
      <xdr:row>2</xdr:row>
      <xdr:rowOff>79130</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733424" cy="402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51</xdr:row>
          <xdr:rowOff>142875</xdr:rowOff>
        </xdr:from>
        <xdr:to>
          <xdr:col>3</xdr:col>
          <xdr:colOff>447675</xdr:colOff>
          <xdr:row>53</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76200</xdr:colOff>
      <xdr:row>2</xdr:row>
      <xdr:rowOff>19050</xdr:rowOff>
    </xdr:to>
    <xdr:pic>
      <xdr:nvPicPr>
        <xdr:cNvPr id="5133" name="Picture 1" descr="black logo">
          <a:extLst>
            <a:ext uri="{FF2B5EF4-FFF2-40B4-BE49-F238E27FC236}">
              <a16:creationId xmlns:a16="http://schemas.microsoft.com/office/drawing/2014/main" id="{00000000-0008-0000-0800-00000D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6667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ichael.wilson@doh.wa.gov" TargetMode="External"/><Relationship Id="rId13"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hyperlink" Target="mailto:anna.vosa@doh.wa.gov" TargetMode="External"/><Relationship Id="rId12"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jolyn.leslie@doh.wa.gov" TargetMode="External"/><Relationship Id="rId11" Type="http://schemas.openxmlformats.org/officeDocument/2006/relationships/hyperlink" Target="mailto:Russell.Mau@doh.wa.gov" TargetMode="External"/><Relationship Id="rId5" Type="http://schemas.openxmlformats.org/officeDocument/2006/relationships/hyperlink" Target="mailto:ero.sw.Treatment.Reports@doh.wa.gov" TargetMode="External"/><Relationship Id="rId10" Type="http://schemas.openxmlformats.org/officeDocument/2006/relationships/hyperlink" Target="mailto:nancy.feagin@doh.wa.gov" TargetMode="External"/><Relationship Id="rId4" Type="http://schemas.openxmlformats.org/officeDocument/2006/relationships/hyperlink" Target="mailto:dw.nwro@doh.wa.gov" TargetMode="External"/><Relationship Id="rId9" Type="http://schemas.openxmlformats.org/officeDocument/2006/relationships/hyperlink" Target="mailto:SWTR.swro@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printerSettings" Target="../printerSettings/printerSettings4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printerSettings" Target="../printerSettings/printerSettings49.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printerSettings" Target="../printerSettings/printerSettings5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printerSettings" Target="../printerSettings/printerSettings5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printerSettings" Target="../printerSettings/printerSettings61.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4" Type="http://schemas.openxmlformats.org/officeDocument/2006/relationships/printerSettings" Target="../printerSettings/printerSettings6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4"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4.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drawing" Target="../drawings/drawing5.xml"/><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8.bin"/><Relationship Id="rId7" Type="http://schemas.openxmlformats.org/officeDocument/2006/relationships/ctrlProp" Target="../ctrlProps/ctrlProp1.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vmlDrawing" Target="../drawings/vmlDrawing1.vml"/><Relationship Id="rId5" Type="http://schemas.openxmlformats.org/officeDocument/2006/relationships/drawing" Target="../drawings/drawing6.xml"/><Relationship Id="rId4" Type="http://schemas.openxmlformats.org/officeDocument/2006/relationships/printerSettings" Target="../printerSettings/printerSettings2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7.xml"/><Relationship Id="rId4"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N117"/>
  <sheetViews>
    <sheetView tabSelected="1" zoomScaleNormal="100" workbookViewId="0">
      <selection activeCell="H25" sqref="H25"/>
    </sheetView>
  </sheetViews>
  <sheetFormatPr defaultRowHeight="12.75" x14ac:dyDescent="0.2"/>
  <cols>
    <col min="1" max="1" width="9.42578125" customWidth="1"/>
    <col min="3" max="3" width="8.85546875" customWidth="1"/>
    <col min="5" max="5" width="9" customWidth="1"/>
    <col min="6" max="6" width="7.42578125" customWidth="1"/>
    <col min="7" max="7" width="8.5703125" customWidth="1"/>
    <col min="8" max="8" width="10.140625" bestFit="1" customWidth="1"/>
    <col min="9" max="9" width="7.5703125" customWidth="1"/>
    <col min="10" max="10" width="7.85546875" customWidth="1"/>
    <col min="11" max="11" width="8.28515625" customWidth="1"/>
    <col min="13" max="13" width="9" customWidth="1"/>
    <col min="14" max="14" width="8.28515625" customWidth="1"/>
    <col min="15" max="15" width="7.5703125" customWidth="1"/>
  </cols>
  <sheetData>
    <row r="3" spans="1:12" ht="20.25" x14ac:dyDescent="0.3">
      <c r="D3" s="218" t="s">
        <v>54</v>
      </c>
    </row>
    <row r="5" spans="1:12" ht="15.75" x14ac:dyDescent="0.25">
      <c r="B5" s="272" t="s">
        <v>449</v>
      </c>
      <c r="C5" s="56"/>
      <c r="D5" s="56"/>
      <c r="E5" s="56"/>
      <c r="F5" s="56"/>
      <c r="G5" s="56"/>
      <c r="H5" s="56"/>
      <c r="I5" s="56"/>
      <c r="J5" s="56"/>
      <c r="K5" s="56"/>
      <c r="L5" s="56"/>
    </row>
    <row r="6" spans="1:12" ht="15.75" x14ac:dyDescent="0.25">
      <c r="B6" s="219"/>
      <c r="C6" s="219"/>
      <c r="F6" s="220" t="s">
        <v>217</v>
      </c>
    </row>
    <row r="7" spans="1:12" x14ac:dyDescent="0.2">
      <c r="F7" s="324" t="s">
        <v>456</v>
      </c>
      <c r="G7" s="56"/>
      <c r="H7" s="56"/>
    </row>
    <row r="8" spans="1:12" ht="15" x14ac:dyDescent="0.25">
      <c r="E8" s="220" t="s">
        <v>276</v>
      </c>
    </row>
    <row r="9" spans="1:12" x14ac:dyDescent="0.2">
      <c r="F9" s="451" t="s">
        <v>284</v>
      </c>
      <c r="G9" s="452"/>
      <c r="H9" s="362" t="s">
        <v>285</v>
      </c>
    </row>
    <row r="10" spans="1:12" x14ac:dyDescent="0.2">
      <c r="F10" s="451" t="s">
        <v>286</v>
      </c>
      <c r="G10" s="451"/>
      <c r="H10" s="387">
        <v>43559</v>
      </c>
    </row>
    <row r="11" spans="1:12" ht="15.75" x14ac:dyDescent="0.25">
      <c r="A11" s="219" t="s">
        <v>86</v>
      </c>
    </row>
    <row r="12" spans="1:12" ht="8.25" customHeight="1" x14ac:dyDescent="0.2"/>
    <row r="13" spans="1:12" x14ac:dyDescent="0.2">
      <c r="A13" t="s">
        <v>417</v>
      </c>
    </row>
    <row r="14" spans="1:12" ht="7.5" customHeight="1" x14ac:dyDescent="0.2"/>
    <row r="15" spans="1:12" x14ac:dyDescent="0.2">
      <c r="A15" t="s">
        <v>204</v>
      </c>
    </row>
    <row r="16" spans="1:12" x14ac:dyDescent="0.2">
      <c r="A16" t="s">
        <v>119</v>
      </c>
    </row>
    <row r="17" spans="1:12" x14ac:dyDescent="0.2">
      <c r="A17" t="s">
        <v>205</v>
      </c>
    </row>
    <row r="18" spans="1:12" x14ac:dyDescent="0.2">
      <c r="A18" s="252" t="s">
        <v>273</v>
      </c>
      <c r="K18" s="327"/>
      <c r="L18" s="327"/>
    </row>
    <row r="19" spans="1:12" ht="9" customHeight="1" x14ac:dyDescent="0.2"/>
    <row r="20" spans="1:12" ht="12" customHeight="1" x14ac:dyDescent="0.2"/>
    <row r="21" spans="1:12" ht="15.75" x14ac:dyDescent="0.25">
      <c r="A21" s="219" t="s">
        <v>124</v>
      </c>
    </row>
    <row r="22" spans="1:12" ht="8.25" customHeight="1" x14ac:dyDescent="0.2"/>
    <row r="23" spans="1:12" x14ac:dyDescent="0.2">
      <c r="A23" t="s">
        <v>414</v>
      </c>
    </row>
    <row r="24" spans="1:12" x14ac:dyDescent="0.2">
      <c r="A24" s="271" t="s">
        <v>206</v>
      </c>
    </row>
    <row r="25" spans="1:12" x14ac:dyDescent="0.2">
      <c r="A25" s="271" t="s">
        <v>207</v>
      </c>
    </row>
    <row r="26" spans="1:12" x14ac:dyDescent="0.2">
      <c r="A26" s="271" t="s">
        <v>208</v>
      </c>
    </row>
    <row r="27" spans="1:12" ht="9" customHeight="1" x14ac:dyDescent="0.2"/>
    <row r="28" spans="1:12" x14ac:dyDescent="0.2">
      <c r="A28" t="s">
        <v>415</v>
      </c>
    </row>
    <row r="29" spans="1:12" x14ac:dyDescent="0.2">
      <c r="A29" s="271" t="s">
        <v>209</v>
      </c>
    </row>
    <row r="30" spans="1:12" x14ac:dyDescent="0.2">
      <c r="A30" s="271" t="s">
        <v>210</v>
      </c>
    </row>
    <row r="31" spans="1:12" x14ac:dyDescent="0.2">
      <c r="A31" s="271" t="s">
        <v>211</v>
      </c>
    </row>
    <row r="32" spans="1:12" ht="14.25" customHeight="1" x14ac:dyDescent="0.2">
      <c r="A32" s="271" t="s">
        <v>212</v>
      </c>
    </row>
    <row r="33" spans="1:2" ht="15.75" customHeight="1" x14ac:dyDescent="0.2">
      <c r="A33" t="s">
        <v>123</v>
      </c>
    </row>
    <row r="34" spans="1:2" ht="13.5" customHeight="1" x14ac:dyDescent="0.2">
      <c r="B34" t="s">
        <v>213</v>
      </c>
    </row>
    <row r="35" spans="1:2" ht="9" customHeight="1" x14ac:dyDescent="0.2"/>
    <row r="36" spans="1:2" ht="9" customHeight="1" x14ac:dyDescent="0.2"/>
    <row r="37" spans="1:2" ht="15.75" x14ac:dyDescent="0.25">
      <c r="A37" s="219" t="s">
        <v>122</v>
      </c>
    </row>
    <row r="38" spans="1:2" ht="8.25" customHeight="1" x14ac:dyDescent="0.2"/>
    <row r="39" spans="1:2" x14ac:dyDescent="0.2">
      <c r="A39" t="s">
        <v>416</v>
      </c>
    </row>
    <row r="40" spans="1:2" ht="6" customHeight="1" x14ac:dyDescent="0.2"/>
    <row r="41" spans="1:2" x14ac:dyDescent="0.2">
      <c r="A41" s="328" t="s">
        <v>411</v>
      </c>
    </row>
    <row r="42" spans="1:2" x14ac:dyDescent="0.2">
      <c r="A42" s="328" t="s">
        <v>287</v>
      </c>
    </row>
    <row r="43" spans="1:2" x14ac:dyDescent="0.2">
      <c r="A43" s="328" t="s">
        <v>412</v>
      </c>
    </row>
    <row r="44" spans="1:2" x14ac:dyDescent="0.2">
      <c r="B44" t="s">
        <v>214</v>
      </c>
    </row>
    <row r="45" spans="1:2" ht="15" customHeight="1" x14ac:dyDescent="0.2"/>
    <row r="46" spans="1:2" ht="15.75" x14ac:dyDescent="0.25">
      <c r="A46" s="219" t="s">
        <v>115</v>
      </c>
    </row>
    <row r="47" spans="1:2" ht="9.75" customHeight="1" x14ac:dyDescent="0.2"/>
    <row r="48" spans="1:2" x14ac:dyDescent="0.2">
      <c r="A48" t="s">
        <v>116</v>
      </c>
    </row>
    <row r="49" spans="1:13" x14ac:dyDescent="0.2">
      <c r="A49" s="221" t="s">
        <v>215</v>
      </c>
    </row>
    <row r="50" spans="1:13" ht="9.75" customHeight="1" x14ac:dyDescent="0.2"/>
    <row r="51" spans="1:13" ht="15.75" x14ac:dyDescent="0.25">
      <c r="A51" s="219" t="s">
        <v>117</v>
      </c>
    </row>
    <row r="52" spans="1:13" ht="9" customHeight="1" x14ac:dyDescent="0.2"/>
    <row r="53" spans="1:13" x14ac:dyDescent="0.2">
      <c r="A53" s="252" t="s">
        <v>277</v>
      </c>
    </row>
    <row r="54" spans="1:13" x14ac:dyDescent="0.2">
      <c r="A54" t="s">
        <v>216</v>
      </c>
    </row>
    <row r="55" spans="1:13" x14ac:dyDescent="0.2">
      <c r="A55" t="s">
        <v>118</v>
      </c>
    </row>
    <row r="56" spans="1:13" ht="11.25" customHeight="1" x14ac:dyDescent="0.2"/>
    <row r="57" spans="1:13" ht="15.75" x14ac:dyDescent="0.25">
      <c r="A57" s="219" t="s">
        <v>141</v>
      </c>
    </row>
    <row r="58" spans="1:13" ht="10.5" customHeight="1" x14ac:dyDescent="0.25">
      <c r="A58" s="219"/>
    </row>
    <row r="59" spans="1:13" ht="13.5" customHeight="1" x14ac:dyDescent="0.2">
      <c r="A59" s="252" t="s">
        <v>420</v>
      </c>
      <c r="E59" s="56"/>
      <c r="F59" s="56"/>
      <c r="G59" s="56"/>
    </row>
    <row r="60" spans="1:13" ht="12.75" customHeight="1" x14ac:dyDescent="0.25">
      <c r="A60" s="219"/>
      <c r="E60" s="56"/>
      <c r="F60" s="56"/>
      <c r="G60" s="56"/>
    </row>
    <row r="61" spans="1:13" x14ac:dyDescent="0.2">
      <c r="A61" s="56" t="s">
        <v>201</v>
      </c>
      <c r="B61" s="56"/>
      <c r="C61" s="56"/>
      <c r="D61" s="56"/>
      <c r="F61" s="56" t="s">
        <v>199</v>
      </c>
      <c r="G61" s="56"/>
      <c r="H61" s="56"/>
      <c r="J61" s="454" t="s">
        <v>198</v>
      </c>
      <c r="K61" s="454"/>
      <c r="L61" s="454"/>
      <c r="M61" s="454"/>
    </row>
    <row r="62" spans="1:13" x14ac:dyDescent="0.2">
      <c r="A62" s="56" t="s">
        <v>194</v>
      </c>
      <c r="B62" s="56"/>
      <c r="C62" s="56"/>
      <c r="D62" s="56"/>
      <c r="F62" s="56" t="s">
        <v>194</v>
      </c>
      <c r="G62" s="56"/>
      <c r="H62" s="56"/>
      <c r="J62" s="454" t="s">
        <v>194</v>
      </c>
      <c r="K62" s="454"/>
      <c r="L62" s="454"/>
      <c r="M62" s="454"/>
    </row>
    <row r="63" spans="1:13" x14ac:dyDescent="0.2">
      <c r="A63" s="56" t="s">
        <v>195</v>
      </c>
      <c r="B63" s="56"/>
      <c r="C63" s="56"/>
      <c r="D63" s="56"/>
      <c r="F63" s="56" t="s">
        <v>195</v>
      </c>
      <c r="G63" s="56"/>
      <c r="H63" s="56"/>
      <c r="J63" s="454" t="s">
        <v>195</v>
      </c>
      <c r="K63" s="454"/>
      <c r="L63" s="454"/>
      <c r="M63" s="454"/>
    </row>
    <row r="64" spans="1:13" x14ac:dyDescent="0.2">
      <c r="A64" s="324" t="s">
        <v>274</v>
      </c>
      <c r="B64" s="56"/>
      <c r="C64" s="56"/>
      <c r="D64" s="56"/>
      <c r="F64" s="56" t="s">
        <v>196</v>
      </c>
      <c r="G64" s="56"/>
      <c r="H64" s="56"/>
      <c r="J64" s="454" t="s">
        <v>264</v>
      </c>
      <c r="K64" s="454"/>
      <c r="L64" s="454"/>
      <c r="M64" s="454"/>
    </row>
    <row r="65" spans="1:14" x14ac:dyDescent="0.2">
      <c r="A65" s="324" t="s">
        <v>275</v>
      </c>
      <c r="B65" s="56"/>
      <c r="C65" s="56"/>
      <c r="D65" s="56"/>
      <c r="F65" s="56" t="s">
        <v>197</v>
      </c>
      <c r="G65" s="56"/>
      <c r="H65" s="56"/>
      <c r="J65" s="454" t="s">
        <v>263</v>
      </c>
      <c r="K65" s="454"/>
      <c r="L65" s="454"/>
      <c r="M65" s="454"/>
    </row>
    <row r="66" spans="1:14" x14ac:dyDescent="0.2">
      <c r="A66" s="56" t="s">
        <v>402</v>
      </c>
      <c r="B66" s="56"/>
      <c r="C66" s="56"/>
      <c r="D66" s="56"/>
      <c r="F66" s="324" t="s">
        <v>404</v>
      </c>
      <c r="G66" s="56"/>
      <c r="H66" s="56"/>
      <c r="J66" s="453" t="s">
        <v>405</v>
      </c>
      <c r="K66" s="454"/>
      <c r="L66" s="454"/>
      <c r="M66" s="454"/>
    </row>
    <row r="67" spans="1:14" x14ac:dyDescent="0.2">
      <c r="A67" s="56"/>
      <c r="B67" s="365" t="s">
        <v>403</v>
      </c>
      <c r="C67" s="56"/>
      <c r="D67" s="56"/>
      <c r="F67" s="324" t="s">
        <v>406</v>
      </c>
      <c r="G67" s="56"/>
      <c r="H67" s="56"/>
      <c r="J67" s="363"/>
      <c r="K67" s="365" t="s">
        <v>401</v>
      </c>
      <c r="L67" s="82"/>
      <c r="M67" s="82"/>
    </row>
    <row r="68" spans="1:14" x14ac:dyDescent="0.2">
      <c r="A68" s="456" t="s">
        <v>262</v>
      </c>
      <c r="B68" s="454"/>
      <c r="C68" s="454"/>
      <c r="D68" s="454"/>
      <c r="F68" s="455" t="s">
        <v>272</v>
      </c>
      <c r="G68" s="454"/>
      <c r="H68" s="454"/>
      <c r="J68" s="225" t="s">
        <v>265</v>
      </c>
    </row>
    <row r="69" spans="1:14" x14ac:dyDescent="0.2">
      <c r="C69" s="56"/>
      <c r="D69" s="56"/>
      <c r="E69" s="56"/>
      <c r="F69" s="56"/>
      <c r="H69" s="56"/>
      <c r="I69" s="56"/>
      <c r="J69" s="56"/>
      <c r="L69" s="56"/>
      <c r="M69" s="56"/>
      <c r="N69" s="56"/>
    </row>
    <row r="70" spans="1:14" ht="15.75" x14ac:dyDescent="0.25">
      <c r="A70" s="219" t="s">
        <v>200</v>
      </c>
      <c r="C70" s="56"/>
      <c r="D70" s="56"/>
      <c r="E70" s="56"/>
      <c r="F70" s="56"/>
      <c r="H70" s="56"/>
      <c r="I70" s="56"/>
      <c r="J70" s="56"/>
      <c r="L70" s="56"/>
      <c r="M70" s="56"/>
      <c r="N70" s="56"/>
    </row>
    <row r="71" spans="1:14" ht="8.25" customHeight="1" x14ac:dyDescent="0.2">
      <c r="C71" s="56"/>
      <c r="D71" s="56"/>
      <c r="E71" s="56"/>
      <c r="F71" s="56"/>
      <c r="H71" s="56"/>
      <c r="I71" s="56"/>
      <c r="J71" s="56"/>
      <c r="L71" s="56"/>
      <c r="M71" s="56"/>
      <c r="N71" s="56"/>
    </row>
    <row r="72" spans="1:14" x14ac:dyDescent="0.2">
      <c r="A72" t="s">
        <v>418</v>
      </c>
      <c r="C72" s="56"/>
      <c r="D72" s="56"/>
      <c r="E72" s="56"/>
      <c r="F72" s="56"/>
      <c r="H72" s="56"/>
      <c r="I72" s="56"/>
      <c r="J72" s="56"/>
      <c r="L72" s="56"/>
      <c r="M72" s="56"/>
      <c r="N72" s="56"/>
    </row>
    <row r="73" spans="1:14" ht="10.5" customHeight="1" x14ac:dyDescent="0.2"/>
    <row r="74" spans="1:14" ht="15.75" x14ac:dyDescent="0.25">
      <c r="A74" s="219" t="s">
        <v>120</v>
      </c>
    </row>
    <row r="75" spans="1:14" ht="7.5" customHeight="1" x14ac:dyDescent="0.2"/>
    <row r="76" spans="1:14" x14ac:dyDescent="0.2">
      <c r="A76" t="s">
        <v>419</v>
      </c>
    </row>
    <row r="77" spans="1:14" x14ac:dyDescent="0.2">
      <c r="B77" s="453" t="s">
        <v>311</v>
      </c>
      <c r="C77" s="453"/>
      <c r="D77" s="453"/>
      <c r="E77" s="453"/>
      <c r="G77" s="453" t="s">
        <v>363</v>
      </c>
      <c r="H77" s="453"/>
      <c r="I77" s="453"/>
      <c r="J77" s="453"/>
    </row>
    <row r="78" spans="1:14" x14ac:dyDescent="0.2">
      <c r="B78" s="453" t="s">
        <v>266</v>
      </c>
      <c r="C78" s="454"/>
      <c r="D78" s="454"/>
      <c r="E78" s="454"/>
      <c r="G78" s="252" t="s">
        <v>268</v>
      </c>
    </row>
    <row r="79" spans="1:14" x14ac:dyDescent="0.2">
      <c r="A79" s="453" t="s">
        <v>407</v>
      </c>
      <c r="B79" s="454"/>
      <c r="C79" s="326" t="s">
        <v>121</v>
      </c>
      <c r="D79" s="325" t="s">
        <v>312</v>
      </c>
      <c r="G79" s="453" t="s">
        <v>408</v>
      </c>
      <c r="H79" s="454"/>
      <c r="I79" s="370" t="s">
        <v>121</v>
      </c>
      <c r="J79" s="455" t="s">
        <v>364</v>
      </c>
      <c r="K79" s="455"/>
      <c r="L79" s="455"/>
    </row>
    <row r="80" spans="1:14" x14ac:dyDescent="0.2">
      <c r="D80" s="325"/>
    </row>
    <row r="81" spans="1:12" x14ac:dyDescent="0.2">
      <c r="D81" s="325"/>
    </row>
    <row r="82" spans="1:12" x14ac:dyDescent="0.2">
      <c r="B82" s="453" t="s">
        <v>269</v>
      </c>
      <c r="C82" s="453"/>
      <c r="D82" s="453"/>
      <c r="E82" s="453"/>
      <c r="G82" s="453" t="s">
        <v>375</v>
      </c>
      <c r="H82" s="454"/>
      <c r="I82" s="454"/>
      <c r="J82" s="454"/>
    </row>
    <row r="83" spans="1:12" x14ac:dyDescent="0.2">
      <c r="B83" s="453" t="s">
        <v>314</v>
      </c>
      <c r="C83" s="454"/>
      <c r="D83" s="454"/>
      <c r="E83" s="454"/>
      <c r="G83" s="453" t="s">
        <v>270</v>
      </c>
      <c r="H83" s="454"/>
      <c r="I83" s="454"/>
      <c r="J83" s="454"/>
    </row>
    <row r="84" spans="1:12" x14ac:dyDescent="0.2">
      <c r="A84" s="453" t="s">
        <v>409</v>
      </c>
      <c r="B84" s="454"/>
      <c r="C84" s="326" t="s">
        <v>121</v>
      </c>
      <c r="D84" s="325" t="s">
        <v>267</v>
      </c>
      <c r="G84" s="453" t="s">
        <v>410</v>
      </c>
      <c r="H84" s="454"/>
      <c r="I84" s="370" t="s">
        <v>121</v>
      </c>
      <c r="J84" s="410" t="s">
        <v>376</v>
      </c>
      <c r="K84" s="407"/>
      <c r="L84" s="407"/>
    </row>
    <row r="85" spans="1:12" x14ac:dyDescent="0.2">
      <c r="A85" s="363"/>
      <c r="B85" s="82"/>
      <c r="C85" s="326"/>
      <c r="D85" s="325"/>
      <c r="I85" s="408"/>
      <c r="J85" s="82"/>
      <c r="K85" s="82"/>
    </row>
    <row r="87" spans="1:12" ht="15.75" x14ac:dyDescent="0.25">
      <c r="A87" s="219" t="s">
        <v>218</v>
      </c>
    </row>
    <row r="88" spans="1:12" x14ac:dyDescent="0.2">
      <c r="A88" t="s">
        <v>202</v>
      </c>
    </row>
    <row r="90" spans="1:12" ht="15.75" x14ac:dyDescent="0.25">
      <c r="A90" s="219" t="s">
        <v>309</v>
      </c>
    </row>
    <row r="91" spans="1:12" x14ac:dyDescent="0.2">
      <c r="A91" t="s">
        <v>261</v>
      </c>
    </row>
    <row r="92" spans="1:12" x14ac:dyDescent="0.2">
      <c r="A92" s="252" t="s">
        <v>271</v>
      </c>
    </row>
    <row r="94" spans="1:12" ht="15.75" x14ac:dyDescent="0.25">
      <c r="A94" s="219" t="s">
        <v>320</v>
      </c>
    </row>
    <row r="95" spans="1:12" x14ac:dyDescent="0.2">
      <c r="A95" s="252" t="s">
        <v>316</v>
      </c>
    </row>
    <row r="96" spans="1:12" x14ac:dyDescent="0.2">
      <c r="A96" s="252" t="s">
        <v>310</v>
      </c>
    </row>
    <row r="97" spans="1:1" x14ac:dyDescent="0.2">
      <c r="A97" s="252" t="s">
        <v>319</v>
      </c>
    </row>
    <row r="98" spans="1:1" x14ac:dyDescent="0.2">
      <c r="A98" s="252" t="s">
        <v>315</v>
      </c>
    </row>
    <row r="99" spans="1:1" x14ac:dyDescent="0.2">
      <c r="A99" s="252"/>
    </row>
    <row r="100" spans="1:1" ht="15.75" x14ac:dyDescent="0.25">
      <c r="A100" s="219" t="s">
        <v>373</v>
      </c>
    </row>
    <row r="101" spans="1:1" x14ac:dyDescent="0.2">
      <c r="A101" s="252" t="s">
        <v>365</v>
      </c>
    </row>
    <row r="102" spans="1:1" x14ac:dyDescent="0.2">
      <c r="A102" s="252" t="s">
        <v>372</v>
      </c>
    </row>
    <row r="103" spans="1:1" x14ac:dyDescent="0.2">
      <c r="A103" s="252" t="s">
        <v>374</v>
      </c>
    </row>
    <row r="105" spans="1:1" ht="15.75" x14ac:dyDescent="0.25">
      <c r="A105" s="219" t="s">
        <v>413</v>
      </c>
    </row>
    <row r="106" spans="1:1" x14ac:dyDescent="0.2">
      <c r="A106" s="252" t="s">
        <v>366</v>
      </c>
    </row>
    <row r="107" spans="1:1" x14ac:dyDescent="0.2">
      <c r="A107" s="252" t="s">
        <v>382</v>
      </c>
    </row>
    <row r="108" spans="1:1" x14ac:dyDescent="0.2">
      <c r="A108" s="252" t="s">
        <v>400</v>
      </c>
    </row>
    <row r="109" spans="1:1" x14ac:dyDescent="0.2">
      <c r="A109" s="252" t="s">
        <v>389</v>
      </c>
    </row>
    <row r="110" spans="1:1" x14ac:dyDescent="0.2">
      <c r="A110" s="252" t="s">
        <v>390</v>
      </c>
    </row>
    <row r="111" spans="1:1" x14ac:dyDescent="0.2">
      <c r="A111" s="252" t="s">
        <v>387</v>
      </c>
    </row>
    <row r="112" spans="1:1" x14ac:dyDescent="0.2">
      <c r="A112" s="252"/>
    </row>
    <row r="113" spans="1:1" ht="15.75" x14ac:dyDescent="0.25">
      <c r="A113" s="219" t="s">
        <v>454</v>
      </c>
    </row>
    <row r="114" spans="1:1" x14ac:dyDescent="0.2">
      <c r="A114" s="252" t="s">
        <v>455</v>
      </c>
    </row>
    <row r="116" spans="1:1" ht="15.75" x14ac:dyDescent="0.25">
      <c r="A116" s="219" t="s">
        <v>457</v>
      </c>
    </row>
    <row r="117" spans="1:1" x14ac:dyDescent="0.2">
      <c r="A117" s="252" t="s">
        <v>458</v>
      </c>
    </row>
  </sheetData>
  <sheetProtection sheet="1" objects="1" scenarios="1"/>
  <customSheetViews>
    <customSheetView guid="{A2437033-322C-442F-8B0C-90A704A94F2F}" fitToPage="1" topLeftCell="A101">
      <selection activeCell="E130" sqref="E130"/>
      <pageMargins left="1" right="0.47" top="0.5" bottom="0.75" header="0.34" footer="0.36"/>
      <pageSetup scale="46" orientation="portrait" r:id="rId1"/>
      <headerFooter alignWithMargins="0">
        <oddFooter>&amp;LWTP Monthly Report Forms Notes&amp;RPage: &amp;P</oddFooter>
      </headerFooter>
    </customSheetView>
    <customSheetView guid="{257057B6-2D53-4FEE-AA54-1ECF59604DC0}" showPageBreaks="1" fitToPage="1" topLeftCell="A22">
      <selection activeCell="A51" sqref="A51"/>
      <pageMargins left="0.54" right="0.47" top="0.73" bottom="0.8" header="0.34" footer="0.36"/>
      <pageSetup scale="47" orientation="portrait" r:id="rId2"/>
      <headerFooter alignWithMargins="0">
        <oddFooter>&amp;LWTP Monthly Report Forms Notes&amp;RPage: &amp;P</oddFooter>
      </headerFooter>
    </customSheetView>
    <customSheetView guid="{EE9AC70A-7761-44F1-B893-5D597A724855}" showPageBreaks="1" fitToPage="1" printArea="1" topLeftCell="A101">
      <selection activeCell="E130" sqref="E130"/>
      <pageMargins left="1" right="0.47" top="0.5" bottom="0.75" header="0.34" footer="0.36"/>
      <pageSetup scale="46" orientation="portrait" r:id="rId3"/>
      <headerFooter alignWithMargins="0">
        <oddFooter>&amp;LWTP Monthly Report Forms Notes&amp;RPage: &amp;P</oddFooter>
      </headerFooter>
    </customSheetView>
  </customSheetViews>
  <mergeCells count="22">
    <mergeCell ref="B82:E82"/>
    <mergeCell ref="B83:E83"/>
    <mergeCell ref="A84:B84"/>
    <mergeCell ref="G82:J82"/>
    <mergeCell ref="G83:J83"/>
    <mergeCell ref="G84:H84"/>
    <mergeCell ref="F9:G9"/>
    <mergeCell ref="F10:G10"/>
    <mergeCell ref="B77:E77"/>
    <mergeCell ref="B78:E78"/>
    <mergeCell ref="A79:B79"/>
    <mergeCell ref="G77:J77"/>
    <mergeCell ref="G79:H79"/>
    <mergeCell ref="J79:L79"/>
    <mergeCell ref="A68:D68"/>
    <mergeCell ref="J61:M61"/>
    <mergeCell ref="J62:M62"/>
    <mergeCell ref="J63:M63"/>
    <mergeCell ref="J66:M66"/>
    <mergeCell ref="F68:H68"/>
    <mergeCell ref="J64:M64"/>
    <mergeCell ref="J65:M65"/>
  </mergeCells>
  <phoneticPr fontId="0" type="noConversion"/>
  <hyperlinks>
    <hyperlink ref="A68" r:id="rId4" xr:uid="{00000000-0004-0000-0000-000000000000}"/>
    <hyperlink ref="J68" r:id="rId5" xr:uid="{00000000-0004-0000-0000-000001000000}"/>
    <hyperlink ref="D79" r:id="rId6" xr:uid="{00000000-0004-0000-0000-000002000000}"/>
    <hyperlink ref="J79" r:id="rId7" display="anna.vosa@doh.wa.gov" xr:uid="{00000000-0004-0000-0000-000003000000}"/>
    <hyperlink ref="I84" r:id="rId8" display="michael.wilson@doh.wa.gov" xr:uid="{00000000-0004-0000-0000-000004000000}"/>
    <hyperlink ref="F68" r:id="rId9" xr:uid="{00000000-0004-0000-0000-000005000000}"/>
    <hyperlink ref="D84" r:id="rId10" xr:uid="{00000000-0004-0000-0000-000006000000}"/>
    <hyperlink ref="J84" r:id="rId11" xr:uid="{00000000-0004-0000-0000-000007000000}"/>
  </hyperlinks>
  <pageMargins left="1" right="0.47" top="0.5" bottom="0.75" header="0.34" footer="0.36"/>
  <pageSetup scale="51" orientation="portrait" r:id="rId12"/>
  <headerFooter alignWithMargins="0">
    <oddFooter>&amp;LWTP Monthly Report Forms Notes&amp;RPage: &amp;P</oddFooter>
  </headerFooter>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customSheetViews>
    <customSheetView guid="{A2437033-322C-442F-8B0C-90A704A94F2F}">
      <pageMargins left="0.75" right="0.75" top="1" bottom="1" header="0.5" footer="0.5"/>
      <pageSetup orientation="portrait" r:id="rId1"/>
      <headerFooter alignWithMargins="0"/>
    </customSheetView>
    <customSheetView guid="{257057B6-2D53-4FEE-AA54-1ECF59604DC0}">
      <pageMargins left="0.75" right="0.75" top="1" bottom="1" header="0.5" footer="0.5"/>
      <pageSetup orientation="portrait" r:id="rId2"/>
      <headerFooter alignWithMargins="0"/>
    </customSheetView>
    <customSheetView guid="{EE9AC70A-7761-44F1-B893-5D597A7248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2"/>
  <sheetData/>
  <customSheetViews>
    <customSheetView guid="{A2437033-322C-442F-8B0C-90A704A94F2F}">
      <pageMargins left="0.75" right="0.75" top="1" bottom="1" header="0.5" footer="0.5"/>
      <pageSetup orientation="portrait" r:id="rId1"/>
      <headerFooter alignWithMargins="0"/>
    </customSheetView>
    <customSheetView guid="{257057B6-2D53-4FEE-AA54-1ECF59604DC0}">
      <pageMargins left="0.75" right="0.75" top="1" bottom="1" header="0.5" footer="0.5"/>
      <pageSetup orientation="portrait" r:id="rId2"/>
      <headerFooter alignWithMargins="0"/>
    </customSheetView>
    <customSheetView guid="{EE9AC70A-7761-44F1-B893-5D597A7248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customSheetViews>
    <customSheetView guid="{A2437033-322C-442F-8B0C-90A704A94F2F}">
      <pageMargins left="0.75" right="0.75" top="1" bottom="1" header="0.5" footer="0.5"/>
      <pageSetup orientation="portrait" r:id="rId1"/>
      <headerFooter alignWithMargins="0"/>
    </customSheetView>
    <customSheetView guid="{257057B6-2D53-4FEE-AA54-1ECF59604DC0}">
      <pageMargins left="0.75" right="0.75" top="1" bottom="1" header="0.5" footer="0.5"/>
      <pageSetup orientation="portrait" r:id="rId2"/>
      <headerFooter alignWithMargins="0"/>
    </customSheetView>
    <customSheetView guid="{EE9AC70A-7761-44F1-B893-5D597A7248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customSheetViews>
    <customSheetView guid="{A2437033-322C-442F-8B0C-90A704A94F2F}">
      <pageMargins left="0.75" right="0.75" top="1" bottom="1" header="0.5" footer="0.5"/>
      <pageSetup orientation="portrait" r:id="rId1"/>
      <headerFooter alignWithMargins="0"/>
    </customSheetView>
    <customSheetView guid="{257057B6-2D53-4FEE-AA54-1ECF59604DC0}">
      <pageMargins left="0.75" right="0.75" top="1" bottom="1" header="0.5" footer="0.5"/>
      <pageSetup orientation="portrait" r:id="rId2"/>
      <headerFooter alignWithMargins="0"/>
    </customSheetView>
    <customSheetView guid="{EE9AC70A-7761-44F1-B893-5D597A7248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x14ac:dyDescent="0.2"/>
  <sheetData/>
  <customSheetViews>
    <customSheetView guid="{A2437033-322C-442F-8B0C-90A704A94F2F}">
      <pageMargins left="0.75" right="0.75" top="1" bottom="1" header="0.5" footer="0.5"/>
      <pageSetup orientation="portrait" r:id="rId1"/>
      <headerFooter alignWithMargins="0"/>
    </customSheetView>
    <customSheetView guid="{257057B6-2D53-4FEE-AA54-1ECF59604DC0}">
      <pageMargins left="0.75" right="0.75" top="1" bottom="1" header="0.5" footer="0.5"/>
      <pageSetup orientation="portrait" r:id="rId2"/>
      <headerFooter alignWithMargins="0"/>
    </customSheetView>
    <customSheetView guid="{EE9AC70A-7761-44F1-B893-5D597A7248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x14ac:dyDescent="0.2"/>
  <sheetData/>
  <customSheetViews>
    <customSheetView guid="{A2437033-322C-442F-8B0C-90A704A94F2F}">
      <pageMargins left="0.75" right="0.75" top="1" bottom="1" header="0.5" footer="0.5"/>
      <pageSetup orientation="portrait" r:id="rId1"/>
      <headerFooter alignWithMargins="0"/>
    </customSheetView>
    <customSheetView guid="{257057B6-2D53-4FEE-AA54-1ECF59604DC0}">
      <pageMargins left="0.75" right="0.75" top="1" bottom="1" header="0.5" footer="0.5"/>
      <pageSetup orientation="portrait" r:id="rId2"/>
      <headerFooter alignWithMargins="0"/>
    </customSheetView>
    <customSheetView guid="{EE9AC70A-7761-44F1-B893-5D597A7248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customSheetViews>
    <customSheetView guid="{A2437033-322C-442F-8B0C-90A704A94F2F}">
      <pageMargins left="0.75" right="0.75" top="1" bottom="1" header="0.5" footer="0.5"/>
      <pageSetup orientation="portrait" r:id="rId1"/>
      <headerFooter alignWithMargins="0"/>
    </customSheetView>
    <customSheetView guid="{257057B6-2D53-4FEE-AA54-1ECF59604DC0}">
      <pageMargins left="0.75" right="0.75" top="1" bottom="1" header="0.5" footer="0.5"/>
      <pageSetup orientation="portrait" r:id="rId2"/>
      <headerFooter alignWithMargins="0"/>
    </customSheetView>
    <customSheetView guid="{EE9AC70A-7761-44F1-B893-5D597A7248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customSheetViews>
    <customSheetView guid="{A2437033-322C-442F-8B0C-90A704A94F2F}">
      <pageMargins left="0.75" right="0.75" top="1" bottom="1" header="0.5" footer="0.5"/>
      <pageSetup orientation="portrait" r:id="rId1"/>
      <headerFooter alignWithMargins="0"/>
    </customSheetView>
    <customSheetView guid="{257057B6-2D53-4FEE-AA54-1ECF59604DC0}">
      <pageMargins left="0.75" right="0.75" top="1" bottom="1" header="0.5" footer="0.5"/>
      <pageSetup orientation="portrait" r:id="rId2"/>
      <headerFooter alignWithMargins="0"/>
    </customSheetView>
    <customSheetView guid="{EE9AC70A-7761-44F1-B893-5D597A7248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2.75" x14ac:dyDescent="0.2"/>
  <sheetData/>
  <customSheetViews>
    <customSheetView guid="{A2437033-322C-442F-8B0C-90A704A94F2F}">
      <pageMargins left="0.75" right="0.75" top="1" bottom="1" header="0.5" footer="0.5"/>
      <pageSetup orientation="portrait" r:id="rId1"/>
      <headerFooter alignWithMargins="0"/>
    </customSheetView>
    <customSheetView guid="{257057B6-2D53-4FEE-AA54-1ECF59604DC0}">
      <pageMargins left="0.75" right="0.75" top="1" bottom="1" header="0.5" footer="0.5"/>
      <pageSetup orientation="portrait" r:id="rId2"/>
      <headerFooter alignWithMargins="0"/>
    </customSheetView>
    <customSheetView guid="{EE9AC70A-7761-44F1-B893-5D597A724855}">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3"/>
  <sheetViews>
    <sheetView zoomScaleNormal="100" workbookViewId="0">
      <pane xSplit="1" ySplit="12" topLeftCell="B47" activePane="bottomRight" state="frozen"/>
      <selection pane="topRight" activeCell="B1" sqref="B1"/>
      <selection pane="bottomLeft" activeCell="A13" sqref="A13"/>
      <selection pane="bottomRight" activeCell="N50" sqref="N50"/>
    </sheetView>
  </sheetViews>
  <sheetFormatPr defaultRowHeight="12.75" x14ac:dyDescent="0.2"/>
  <cols>
    <col min="1" max="1" width="5.7109375" customWidth="1"/>
    <col min="2" max="2" width="10.85546875" customWidth="1"/>
    <col min="3" max="3" width="9" customWidth="1"/>
    <col min="4" max="4" width="9.28515625" customWidth="1"/>
    <col min="5" max="5" width="7.28515625" customWidth="1"/>
    <col min="6" max="6" width="6.28515625" customWidth="1"/>
    <col min="7" max="7" width="7" customWidth="1"/>
    <col min="8" max="8" width="7.85546875" customWidth="1"/>
    <col min="9" max="9" width="8" customWidth="1"/>
    <col min="10" max="10" width="7.5703125" customWidth="1"/>
    <col min="11" max="12" width="8" customWidth="1"/>
    <col min="13" max="13" width="9" customWidth="1"/>
    <col min="14" max="14" width="7" customWidth="1"/>
    <col min="15" max="15" width="6.85546875" customWidth="1"/>
    <col min="16" max="16" width="6.5703125" customWidth="1"/>
    <col min="17" max="17" width="6.7109375" customWidth="1"/>
    <col min="18" max="18" width="8.140625" customWidth="1"/>
    <col min="19" max="19" width="7.42578125" customWidth="1"/>
    <col min="20" max="20" width="6.85546875" customWidth="1"/>
    <col min="21" max="21" width="7.7109375" customWidth="1"/>
    <col min="22" max="22" width="8.5703125" customWidth="1"/>
    <col min="23" max="23" width="8.7109375" customWidth="1"/>
    <col min="24" max="24" width="9.42578125" customWidth="1"/>
    <col min="25" max="25" width="8.140625" customWidth="1"/>
    <col min="26" max="26" width="7.7109375" customWidth="1"/>
    <col min="27" max="27" width="7.28515625" customWidth="1"/>
    <col min="28" max="28" width="8.140625" customWidth="1"/>
    <col min="29" max="29" width="8.42578125" customWidth="1"/>
    <col min="31" max="31" width="20.5703125" customWidth="1"/>
  </cols>
  <sheetData>
    <row r="1" spans="1:32" ht="15.95" customHeight="1" thickBot="1" x14ac:dyDescent="0.3">
      <c r="F1" s="220" t="s">
        <v>136</v>
      </c>
    </row>
    <row r="2" spans="1:32" ht="15.95" customHeight="1" thickBot="1" x14ac:dyDescent="0.25">
      <c r="F2" s="1"/>
      <c r="L2" s="233" t="s">
        <v>35</v>
      </c>
      <c r="M2" s="31"/>
      <c r="N2" s="233" t="s">
        <v>36</v>
      </c>
      <c r="O2" s="31"/>
    </row>
    <row r="3" spans="1:32" ht="14.1" customHeight="1" thickBot="1" x14ac:dyDescent="0.25"/>
    <row r="4" spans="1:32" ht="15.95" customHeight="1" thickBot="1" x14ac:dyDescent="0.25">
      <c r="B4" s="210" t="s">
        <v>0</v>
      </c>
      <c r="C4" s="224"/>
      <c r="D4" s="2"/>
      <c r="E4" s="210" t="s">
        <v>1</v>
      </c>
      <c r="G4" s="32"/>
      <c r="H4" s="16"/>
      <c r="I4" s="16"/>
      <c r="J4" s="10"/>
      <c r="M4" s="210" t="s">
        <v>4</v>
      </c>
      <c r="N4" s="32"/>
      <c r="O4" s="10"/>
      <c r="P4" s="2"/>
      <c r="AE4" s="2"/>
      <c r="AF4" s="2"/>
    </row>
    <row r="5" spans="1:32" ht="15.95" customHeight="1" thickBot="1" x14ac:dyDescent="0.25">
      <c r="B5" s="210" t="s">
        <v>2</v>
      </c>
      <c r="C5" s="224"/>
      <c r="D5" s="2"/>
      <c r="E5" s="210" t="s">
        <v>3</v>
      </c>
      <c r="G5" s="32"/>
      <c r="H5" s="16"/>
      <c r="I5" s="16"/>
      <c r="J5" s="10"/>
      <c r="M5" s="210" t="s">
        <v>5</v>
      </c>
      <c r="N5" s="344"/>
      <c r="O5" s="10"/>
      <c r="P5" s="2"/>
      <c r="AE5" s="2"/>
      <c r="AF5" s="2"/>
    </row>
    <row r="6" spans="1:32" ht="8.4499999999999993" customHeight="1" x14ac:dyDescent="0.2">
      <c r="B6" s="2"/>
      <c r="C6" s="358"/>
      <c r="D6" s="2"/>
      <c r="E6" s="2"/>
      <c r="G6" s="185"/>
      <c r="H6" s="185"/>
      <c r="I6" s="185"/>
      <c r="J6" s="185"/>
      <c r="M6" s="2"/>
      <c r="N6" s="185"/>
      <c r="O6" s="185"/>
      <c r="P6" s="2"/>
      <c r="AE6" s="2"/>
      <c r="AF6" s="2"/>
    </row>
    <row r="7" spans="1:32" ht="13.5" thickBot="1" x14ac:dyDescent="0.25">
      <c r="A7" s="2"/>
      <c r="B7" s="184" t="s">
        <v>113</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x14ac:dyDescent="0.2">
      <c r="A8" s="4"/>
      <c r="B8" s="466" t="s">
        <v>30</v>
      </c>
      <c r="C8" s="466" t="s">
        <v>31</v>
      </c>
      <c r="D8" s="466" t="s">
        <v>32</v>
      </c>
      <c r="E8" s="460" t="s">
        <v>7</v>
      </c>
      <c r="F8" s="461"/>
      <c r="G8" s="461"/>
      <c r="H8" s="461"/>
      <c r="I8" s="461"/>
      <c r="J8" s="461"/>
      <c r="K8" s="461"/>
      <c r="L8" s="462"/>
      <c r="M8" s="468" t="s">
        <v>13</v>
      </c>
      <c r="N8" s="469"/>
      <c r="O8" s="470" t="s">
        <v>16</v>
      </c>
      <c r="P8" s="471"/>
      <c r="Q8" s="471"/>
      <c r="R8" s="471"/>
      <c r="S8" s="471"/>
      <c r="T8" s="471"/>
      <c r="U8" s="472"/>
      <c r="V8" s="476" t="s">
        <v>125</v>
      </c>
      <c r="W8" s="466" t="s">
        <v>33</v>
      </c>
      <c r="X8" s="476" t="s">
        <v>41</v>
      </c>
      <c r="Y8" s="466" t="s">
        <v>24</v>
      </c>
      <c r="Z8" s="481" t="s">
        <v>25</v>
      </c>
      <c r="AA8" s="482"/>
      <c r="AB8" s="466" t="s">
        <v>27</v>
      </c>
      <c r="AC8" s="484"/>
      <c r="AD8" s="466" t="s">
        <v>34</v>
      </c>
      <c r="AE8" s="4"/>
      <c r="AF8" s="2"/>
    </row>
    <row r="9" spans="1:32" ht="13.5" thickBot="1" x14ac:dyDescent="0.25">
      <c r="A9" s="5"/>
      <c r="B9" s="467"/>
      <c r="C9" s="467"/>
      <c r="D9" s="467"/>
      <c r="E9" s="463"/>
      <c r="F9" s="464"/>
      <c r="G9" s="464"/>
      <c r="H9" s="464"/>
      <c r="I9" s="464"/>
      <c r="J9" s="464"/>
      <c r="K9" s="464"/>
      <c r="L9" s="465"/>
      <c r="M9" s="8"/>
      <c r="N9" s="9"/>
      <c r="O9" s="473"/>
      <c r="P9" s="474"/>
      <c r="Q9" s="474"/>
      <c r="R9" s="474"/>
      <c r="S9" s="474"/>
      <c r="T9" s="474"/>
      <c r="U9" s="475"/>
      <c r="V9" s="477"/>
      <c r="W9" s="467"/>
      <c r="X9" s="477"/>
      <c r="Y9" s="467"/>
      <c r="Z9" s="483"/>
      <c r="AA9" s="483"/>
      <c r="AB9" s="479"/>
      <c r="AC9" s="480"/>
      <c r="AD9" s="467"/>
      <c r="AE9" s="5"/>
      <c r="AF9" s="2"/>
    </row>
    <row r="10" spans="1:32" ht="13.5" customHeight="1" thickBot="1" x14ac:dyDescent="0.25">
      <c r="A10" s="5"/>
      <c r="B10" s="467"/>
      <c r="C10" s="467"/>
      <c r="D10" s="467"/>
      <c r="E10" s="7"/>
      <c r="F10" s="7"/>
      <c r="G10" s="7"/>
      <c r="H10" s="7"/>
      <c r="I10" s="7"/>
      <c r="J10" s="7"/>
      <c r="K10" s="7"/>
      <c r="L10" s="7"/>
      <c r="M10" s="7"/>
      <c r="N10" s="7"/>
      <c r="O10" s="7"/>
      <c r="P10" s="7"/>
      <c r="Q10" s="7"/>
      <c r="R10" s="7"/>
      <c r="S10" s="7"/>
      <c r="T10" s="7"/>
      <c r="U10" s="7"/>
      <c r="V10" s="477"/>
      <c r="W10" s="467"/>
      <c r="X10" s="477"/>
      <c r="Y10" s="480"/>
      <c r="Z10" s="7"/>
      <c r="AA10" s="7"/>
      <c r="AB10" s="7"/>
      <c r="AC10" s="7"/>
      <c r="AD10" s="467"/>
      <c r="AE10" s="269" t="s">
        <v>29</v>
      </c>
      <c r="AF10" s="2"/>
    </row>
    <row r="11" spans="1:32" x14ac:dyDescent="0.2">
      <c r="A11" s="5" t="s">
        <v>6</v>
      </c>
      <c r="B11" s="467"/>
      <c r="C11" s="467"/>
      <c r="D11" s="467"/>
      <c r="E11" s="182" t="s">
        <v>8</v>
      </c>
      <c r="F11" s="182" t="s">
        <v>9</v>
      </c>
      <c r="G11" s="182" t="s">
        <v>10</v>
      </c>
      <c r="H11" s="182" t="s">
        <v>11</v>
      </c>
      <c r="I11" s="182" t="s">
        <v>12</v>
      </c>
      <c r="J11" s="182" t="s">
        <v>37</v>
      </c>
      <c r="K11" s="33"/>
      <c r="L11" s="33"/>
      <c r="M11" s="182" t="s">
        <v>14</v>
      </c>
      <c r="N11" s="182" t="s">
        <v>15</v>
      </c>
      <c r="O11" s="182" t="s">
        <v>17</v>
      </c>
      <c r="P11" s="182" t="s">
        <v>18</v>
      </c>
      <c r="Q11" s="182" t="s">
        <v>19</v>
      </c>
      <c r="R11" s="182" t="s">
        <v>20</v>
      </c>
      <c r="S11" s="182" t="s">
        <v>21</v>
      </c>
      <c r="T11" s="182" t="s">
        <v>22</v>
      </c>
      <c r="U11" s="18" t="s">
        <v>23</v>
      </c>
      <c r="V11" s="477"/>
      <c r="W11" s="467"/>
      <c r="X11" s="477"/>
      <c r="Y11" s="183" t="s">
        <v>14</v>
      </c>
      <c r="Z11" s="182" t="s">
        <v>14</v>
      </c>
      <c r="AA11" s="182" t="s">
        <v>26</v>
      </c>
      <c r="AB11" s="182" t="s">
        <v>14</v>
      </c>
      <c r="AC11" s="182" t="s">
        <v>28</v>
      </c>
      <c r="AD11" s="467"/>
      <c r="AE11" s="5"/>
      <c r="AF11" s="2"/>
    </row>
    <row r="12" spans="1:32" ht="13.5" thickBot="1" x14ac:dyDescent="0.25">
      <c r="A12" s="13"/>
      <c r="B12" s="467"/>
      <c r="C12" s="467"/>
      <c r="D12" s="467"/>
      <c r="E12" s="13"/>
      <c r="F12" s="13"/>
      <c r="G12" s="13"/>
      <c r="H12" s="13"/>
      <c r="I12" s="13"/>
      <c r="J12" s="13"/>
      <c r="K12" s="13"/>
      <c r="L12" s="13"/>
      <c r="M12" s="13"/>
      <c r="N12" s="13"/>
      <c r="O12" s="13"/>
      <c r="P12" s="13"/>
      <c r="Q12" s="13"/>
      <c r="R12" s="13"/>
      <c r="S12" s="13"/>
      <c r="T12" s="13"/>
      <c r="U12" s="6"/>
      <c r="V12" s="478"/>
      <c r="W12" s="479"/>
      <c r="X12" s="477"/>
      <c r="Z12" s="6"/>
      <c r="AA12" s="6"/>
      <c r="AB12" s="6"/>
      <c r="AC12" s="6"/>
      <c r="AD12" s="479"/>
      <c r="AE12" s="6"/>
    </row>
    <row r="13" spans="1:32" ht="17.100000000000001" customHeight="1" x14ac:dyDescent="0.2">
      <c r="A13" s="222">
        <v>1</v>
      </c>
      <c r="B13" s="350"/>
      <c r="C13" s="171"/>
      <c r="D13" s="260"/>
      <c r="E13" s="172"/>
      <c r="F13" s="172"/>
      <c r="G13" s="172"/>
      <c r="H13" s="172"/>
      <c r="I13" s="172"/>
      <c r="J13" s="172"/>
      <c r="K13" s="172"/>
      <c r="L13" s="172"/>
      <c r="M13" s="229"/>
      <c r="N13" s="229"/>
      <c r="O13" s="212"/>
      <c r="P13" s="212"/>
      <c r="Q13" s="212"/>
      <c r="R13" s="212"/>
      <c r="S13" s="212"/>
      <c r="T13" s="212"/>
      <c r="U13" s="175" t="str">
        <f t="shared" ref="U13:U43" si="0">IF(ISERROR(AVERAGE(O13:T13)),"",AVERAGE(O13:T13))</f>
        <v/>
      </c>
      <c r="V13" s="176" t="str">
        <f>IF(COUNT(O13:T13)=0,"",COUNTIF(O13:T13,"&gt;=0.305"))</f>
        <v/>
      </c>
      <c r="W13" s="213"/>
      <c r="X13" s="177" t="str">
        <f>IF(OR(ISERROR((M13-U13)*100/M13),U13=""),"",(M13-U13)*100/M13)</f>
        <v/>
      </c>
      <c r="Y13" s="345"/>
      <c r="Z13" s="226"/>
      <c r="AA13" s="226"/>
      <c r="AB13" s="350"/>
      <c r="AC13" s="350"/>
      <c r="AD13" s="350"/>
      <c r="AE13" s="216"/>
    </row>
    <row r="14" spans="1:32" ht="17.100000000000001" customHeight="1" x14ac:dyDescent="0.2">
      <c r="A14" s="223">
        <v>2</v>
      </c>
      <c r="B14" s="351"/>
      <c r="C14" s="259"/>
      <c r="D14" s="178"/>
      <c r="E14" s="173"/>
      <c r="F14" s="173"/>
      <c r="G14" s="173"/>
      <c r="H14" s="173"/>
      <c r="I14" s="173"/>
      <c r="J14" s="173"/>
      <c r="K14" s="173"/>
      <c r="L14" s="173"/>
      <c r="M14" s="230"/>
      <c r="N14" s="230"/>
      <c r="O14" s="174"/>
      <c r="P14" s="174"/>
      <c r="Q14" s="174"/>
      <c r="R14" s="174"/>
      <c r="S14" s="174"/>
      <c r="T14" s="174"/>
      <c r="U14" s="175" t="str">
        <f t="shared" si="0"/>
        <v/>
      </c>
      <c r="V14" s="179" t="str">
        <f t="shared" ref="V14:V43" si="1">IF(COUNT(O14:T14)=0,"",COUNTIF(O14:T14,"&gt;=0.305"))</f>
        <v/>
      </c>
      <c r="W14" s="178"/>
      <c r="X14" s="180" t="str">
        <f>IF(OR(ISERROR((M14-U14)*100/M14),U14=""),"",(M14-U14)*100/M14)</f>
        <v/>
      </c>
      <c r="Y14" s="346"/>
      <c r="Z14" s="227"/>
      <c r="AA14" s="227"/>
      <c r="AB14" s="351"/>
      <c r="AC14" s="351"/>
      <c r="AD14" s="351"/>
      <c r="AE14" s="217"/>
    </row>
    <row r="15" spans="1:32" ht="17.100000000000001" customHeight="1" x14ac:dyDescent="0.2">
      <c r="A15" s="21">
        <v>3</v>
      </c>
      <c r="B15" s="352"/>
      <c r="C15" s="35"/>
      <c r="D15" s="37"/>
      <c r="E15" s="36"/>
      <c r="F15" s="36"/>
      <c r="G15" s="36"/>
      <c r="H15" s="36"/>
      <c r="I15" s="36"/>
      <c r="J15" s="36"/>
      <c r="K15" s="36"/>
      <c r="L15" s="36"/>
      <c r="M15" s="231"/>
      <c r="N15" s="231"/>
      <c r="O15" s="38"/>
      <c r="P15" s="38"/>
      <c r="Q15" s="38"/>
      <c r="R15" s="38"/>
      <c r="S15" s="38"/>
      <c r="T15" s="38"/>
      <c r="U15" s="24" t="str">
        <f t="shared" si="0"/>
        <v/>
      </c>
      <c r="V15" s="25" t="str">
        <f t="shared" si="1"/>
        <v/>
      </c>
      <c r="W15" s="37"/>
      <c r="X15" s="30" t="str">
        <f t="shared" ref="X15:X43" si="2">IF(OR(ISERROR((M15-U15)*100/M15),U15=""),"",(M15-U15)*100/M15)</f>
        <v/>
      </c>
      <c r="Y15" s="347"/>
      <c r="Z15" s="228"/>
      <c r="AA15" s="228"/>
      <c r="AB15" s="352"/>
      <c r="AC15" s="352"/>
      <c r="AD15" s="352"/>
      <c r="AE15" s="39"/>
    </row>
    <row r="16" spans="1:32" ht="17.100000000000001" customHeight="1" x14ac:dyDescent="0.2">
      <c r="A16" s="21">
        <v>4</v>
      </c>
      <c r="B16" s="352"/>
      <c r="C16" s="35"/>
      <c r="D16" s="37"/>
      <c r="E16" s="36"/>
      <c r="F16" s="36"/>
      <c r="G16" s="36"/>
      <c r="H16" s="36"/>
      <c r="I16" s="36"/>
      <c r="J16" s="36"/>
      <c r="K16" s="36"/>
      <c r="L16" s="36"/>
      <c r="M16" s="231"/>
      <c r="N16" s="231"/>
      <c r="O16" s="38"/>
      <c r="P16" s="38"/>
      <c r="Q16" s="38"/>
      <c r="R16" s="38"/>
      <c r="S16" s="38"/>
      <c r="T16" s="38"/>
      <c r="U16" s="24" t="str">
        <f t="shared" si="0"/>
        <v/>
      </c>
      <c r="V16" s="25" t="str">
        <f t="shared" si="1"/>
        <v/>
      </c>
      <c r="W16" s="37"/>
      <c r="X16" s="30" t="str">
        <f t="shared" si="2"/>
        <v/>
      </c>
      <c r="Y16" s="347"/>
      <c r="Z16" s="228"/>
      <c r="AA16" s="228"/>
      <c r="AB16" s="352"/>
      <c r="AC16" s="352"/>
      <c r="AD16" s="352"/>
      <c r="AE16" s="39"/>
    </row>
    <row r="17" spans="1:31" ht="17.100000000000001" customHeight="1" x14ac:dyDescent="0.2">
      <c r="A17" s="223">
        <v>5</v>
      </c>
      <c r="B17" s="351"/>
      <c r="C17" s="259"/>
      <c r="D17" s="178"/>
      <c r="E17" s="173"/>
      <c r="F17" s="173"/>
      <c r="G17" s="173"/>
      <c r="H17" s="173"/>
      <c r="I17" s="173"/>
      <c r="J17" s="173"/>
      <c r="K17" s="173"/>
      <c r="L17" s="173"/>
      <c r="M17" s="230"/>
      <c r="N17" s="230"/>
      <c r="O17" s="174"/>
      <c r="P17" s="174"/>
      <c r="Q17" s="174"/>
      <c r="R17" s="174"/>
      <c r="S17" s="174"/>
      <c r="T17" s="174"/>
      <c r="U17" s="175" t="str">
        <f t="shared" si="0"/>
        <v/>
      </c>
      <c r="V17" s="179" t="str">
        <f t="shared" si="1"/>
        <v/>
      </c>
      <c r="W17" s="178"/>
      <c r="X17" s="180" t="str">
        <f t="shared" si="2"/>
        <v/>
      </c>
      <c r="Y17" s="346"/>
      <c r="Z17" s="227"/>
      <c r="AA17" s="227"/>
      <c r="AB17" s="351"/>
      <c r="AC17" s="351"/>
      <c r="AD17" s="351"/>
      <c r="AE17" s="217"/>
    </row>
    <row r="18" spans="1:31" ht="17.100000000000001" customHeight="1" x14ac:dyDescent="0.2">
      <c r="A18" s="223">
        <v>6</v>
      </c>
      <c r="B18" s="351"/>
      <c r="C18" s="259"/>
      <c r="D18" s="178"/>
      <c r="E18" s="173"/>
      <c r="F18" s="173"/>
      <c r="G18" s="173"/>
      <c r="H18" s="173"/>
      <c r="I18" s="173"/>
      <c r="J18" s="173"/>
      <c r="K18" s="173"/>
      <c r="L18" s="173"/>
      <c r="M18" s="230"/>
      <c r="N18" s="230"/>
      <c r="O18" s="174"/>
      <c r="P18" s="174"/>
      <c r="Q18" s="174"/>
      <c r="R18" s="174"/>
      <c r="S18" s="174"/>
      <c r="T18" s="174"/>
      <c r="U18" s="175" t="str">
        <f t="shared" si="0"/>
        <v/>
      </c>
      <c r="V18" s="179" t="str">
        <f t="shared" si="1"/>
        <v/>
      </c>
      <c r="W18" s="178"/>
      <c r="X18" s="180" t="str">
        <f t="shared" si="2"/>
        <v/>
      </c>
      <c r="Y18" s="346"/>
      <c r="Z18" s="227"/>
      <c r="AA18" s="227"/>
      <c r="AB18" s="351"/>
      <c r="AC18" s="351"/>
      <c r="AD18" s="351"/>
      <c r="AE18" s="217"/>
    </row>
    <row r="19" spans="1:31" ht="17.100000000000001" customHeight="1" x14ac:dyDescent="0.2">
      <c r="A19" s="21">
        <v>7</v>
      </c>
      <c r="B19" s="352"/>
      <c r="C19" s="35"/>
      <c r="D19" s="37"/>
      <c r="E19" s="36"/>
      <c r="F19" s="36"/>
      <c r="G19" s="36"/>
      <c r="H19" s="36"/>
      <c r="I19" s="36"/>
      <c r="J19" s="36"/>
      <c r="K19" s="36"/>
      <c r="L19" s="36"/>
      <c r="M19" s="231"/>
      <c r="N19" s="231"/>
      <c r="O19" s="38"/>
      <c r="P19" s="38"/>
      <c r="Q19" s="38"/>
      <c r="R19" s="38"/>
      <c r="S19" s="38"/>
      <c r="T19" s="38"/>
      <c r="U19" s="24" t="str">
        <f t="shared" si="0"/>
        <v/>
      </c>
      <c r="V19" s="25" t="str">
        <f t="shared" si="1"/>
        <v/>
      </c>
      <c r="W19" s="37"/>
      <c r="X19" s="30" t="str">
        <f t="shared" si="2"/>
        <v/>
      </c>
      <c r="Y19" s="347"/>
      <c r="Z19" s="228"/>
      <c r="AA19" s="228"/>
      <c r="AB19" s="352"/>
      <c r="AC19" s="352"/>
      <c r="AD19" s="352"/>
      <c r="AE19" s="39"/>
    </row>
    <row r="20" spans="1:31" ht="17.100000000000001" customHeight="1" x14ac:dyDescent="0.2">
      <c r="A20" s="21">
        <v>8</v>
      </c>
      <c r="B20" s="352"/>
      <c r="C20" s="35"/>
      <c r="D20" s="37"/>
      <c r="E20" s="36"/>
      <c r="F20" s="36"/>
      <c r="G20" s="36"/>
      <c r="H20" s="36"/>
      <c r="I20" s="36"/>
      <c r="J20" s="36"/>
      <c r="K20" s="36"/>
      <c r="L20" s="36"/>
      <c r="M20" s="231"/>
      <c r="N20" s="231"/>
      <c r="O20" s="38"/>
      <c r="P20" s="38"/>
      <c r="Q20" s="38"/>
      <c r="R20" s="38"/>
      <c r="S20" s="38"/>
      <c r="T20" s="38"/>
      <c r="U20" s="24" t="str">
        <f t="shared" si="0"/>
        <v/>
      </c>
      <c r="V20" s="25" t="str">
        <f t="shared" si="1"/>
        <v/>
      </c>
      <c r="W20" s="37"/>
      <c r="X20" s="30" t="str">
        <f t="shared" si="2"/>
        <v/>
      </c>
      <c r="Y20" s="347"/>
      <c r="Z20" s="228"/>
      <c r="AA20" s="228"/>
      <c r="AB20" s="352"/>
      <c r="AC20" s="352"/>
      <c r="AD20" s="352"/>
      <c r="AE20" s="39"/>
    </row>
    <row r="21" spans="1:31" ht="17.100000000000001" customHeight="1" x14ac:dyDescent="0.2">
      <c r="A21" s="223">
        <v>9</v>
      </c>
      <c r="B21" s="351"/>
      <c r="C21" s="259"/>
      <c r="D21" s="178"/>
      <c r="E21" s="173"/>
      <c r="F21" s="173"/>
      <c r="G21" s="173"/>
      <c r="H21" s="173"/>
      <c r="I21" s="173"/>
      <c r="J21" s="173"/>
      <c r="K21" s="173"/>
      <c r="L21" s="173"/>
      <c r="M21" s="230"/>
      <c r="N21" s="230"/>
      <c r="O21" s="174"/>
      <c r="P21" s="174"/>
      <c r="Q21" s="174"/>
      <c r="R21" s="174"/>
      <c r="S21" s="174"/>
      <c r="T21" s="174"/>
      <c r="U21" s="175" t="str">
        <f t="shared" si="0"/>
        <v/>
      </c>
      <c r="V21" s="179" t="str">
        <f t="shared" si="1"/>
        <v/>
      </c>
      <c r="W21" s="178"/>
      <c r="X21" s="180" t="str">
        <f t="shared" si="2"/>
        <v/>
      </c>
      <c r="Y21" s="346"/>
      <c r="Z21" s="227"/>
      <c r="AA21" s="227"/>
      <c r="AB21" s="351"/>
      <c r="AC21" s="351"/>
      <c r="AD21" s="351"/>
      <c r="AE21" s="217"/>
    </row>
    <row r="22" spans="1:31" ht="17.100000000000001" customHeight="1" x14ac:dyDescent="0.2">
      <c r="A22" s="223">
        <v>10</v>
      </c>
      <c r="B22" s="351"/>
      <c r="C22" s="259"/>
      <c r="D22" s="178"/>
      <c r="E22" s="173"/>
      <c r="F22" s="173"/>
      <c r="G22" s="173"/>
      <c r="H22" s="173"/>
      <c r="I22" s="173"/>
      <c r="J22" s="173"/>
      <c r="K22" s="173"/>
      <c r="L22" s="173"/>
      <c r="M22" s="230"/>
      <c r="N22" s="230"/>
      <c r="O22" s="174"/>
      <c r="P22" s="174"/>
      <c r="Q22" s="174"/>
      <c r="R22" s="174"/>
      <c r="S22" s="174"/>
      <c r="T22" s="174"/>
      <c r="U22" s="175" t="str">
        <f t="shared" si="0"/>
        <v/>
      </c>
      <c r="V22" s="179" t="str">
        <f t="shared" si="1"/>
        <v/>
      </c>
      <c r="W22" s="178"/>
      <c r="X22" s="180" t="str">
        <f t="shared" si="2"/>
        <v/>
      </c>
      <c r="Y22" s="346"/>
      <c r="Z22" s="227"/>
      <c r="AA22" s="227"/>
      <c r="AB22" s="351"/>
      <c r="AC22" s="351"/>
      <c r="AD22" s="351"/>
      <c r="AE22" s="217"/>
    </row>
    <row r="23" spans="1:31" ht="17.100000000000001" customHeight="1" x14ac:dyDescent="0.2">
      <c r="A23" s="21">
        <v>11</v>
      </c>
      <c r="B23" s="352"/>
      <c r="C23" s="35"/>
      <c r="D23" s="37"/>
      <c r="E23" s="36"/>
      <c r="F23" s="36"/>
      <c r="G23" s="36"/>
      <c r="H23" s="36"/>
      <c r="I23" s="36"/>
      <c r="J23" s="36"/>
      <c r="K23" s="36"/>
      <c r="L23" s="36"/>
      <c r="M23" s="231"/>
      <c r="N23" s="231"/>
      <c r="O23" s="38"/>
      <c r="P23" s="38"/>
      <c r="Q23" s="38"/>
      <c r="R23" s="38"/>
      <c r="S23" s="38"/>
      <c r="T23" s="38"/>
      <c r="U23" s="24" t="str">
        <f>IF(ISERROR(AVERAGE(O23:T23)),"",AVERAGE(O23:T23))</f>
        <v/>
      </c>
      <c r="V23" s="25" t="str">
        <f t="shared" si="1"/>
        <v/>
      </c>
      <c r="W23" s="37"/>
      <c r="X23" s="30" t="str">
        <f t="shared" si="2"/>
        <v/>
      </c>
      <c r="Y23" s="347"/>
      <c r="Z23" s="228"/>
      <c r="AA23" s="228"/>
      <c r="AB23" s="352"/>
      <c r="AC23" s="352"/>
      <c r="AD23" s="352"/>
      <c r="AE23" s="39"/>
    </row>
    <row r="24" spans="1:31" ht="17.100000000000001" customHeight="1" x14ac:dyDescent="0.2">
      <c r="A24" s="21">
        <v>12</v>
      </c>
      <c r="B24" s="352"/>
      <c r="C24" s="35"/>
      <c r="D24" s="37"/>
      <c r="E24" s="36"/>
      <c r="F24" s="36"/>
      <c r="G24" s="36"/>
      <c r="H24" s="36"/>
      <c r="I24" s="36"/>
      <c r="J24" s="36"/>
      <c r="K24" s="36"/>
      <c r="L24" s="36"/>
      <c r="M24" s="231"/>
      <c r="N24" s="231"/>
      <c r="O24" s="38"/>
      <c r="P24" s="38"/>
      <c r="Q24" s="38"/>
      <c r="R24" s="38"/>
      <c r="S24" s="38"/>
      <c r="T24" s="38"/>
      <c r="U24" s="24" t="str">
        <f t="shared" si="0"/>
        <v/>
      </c>
      <c r="V24" s="25" t="str">
        <f t="shared" si="1"/>
        <v/>
      </c>
      <c r="W24" s="37"/>
      <c r="X24" s="30" t="str">
        <f t="shared" si="2"/>
        <v/>
      </c>
      <c r="Y24" s="347"/>
      <c r="Z24" s="228"/>
      <c r="AA24" s="228"/>
      <c r="AB24" s="352"/>
      <c r="AC24" s="352"/>
      <c r="AD24" s="352"/>
      <c r="AE24" s="39"/>
    </row>
    <row r="25" spans="1:31" ht="17.100000000000001" customHeight="1" x14ac:dyDescent="0.2">
      <c r="A25" s="223">
        <v>13</v>
      </c>
      <c r="B25" s="351"/>
      <c r="C25" s="259"/>
      <c r="D25" s="178"/>
      <c r="E25" s="173"/>
      <c r="F25" s="173"/>
      <c r="G25" s="173"/>
      <c r="H25" s="173"/>
      <c r="I25" s="173"/>
      <c r="J25" s="173"/>
      <c r="K25" s="173"/>
      <c r="L25" s="173"/>
      <c r="M25" s="230"/>
      <c r="N25" s="230"/>
      <c r="O25" s="174"/>
      <c r="P25" s="174"/>
      <c r="Q25" s="174"/>
      <c r="R25" s="174"/>
      <c r="S25" s="174"/>
      <c r="T25" s="174"/>
      <c r="U25" s="175" t="str">
        <f t="shared" si="0"/>
        <v/>
      </c>
      <c r="V25" s="179" t="str">
        <f t="shared" si="1"/>
        <v/>
      </c>
      <c r="W25" s="178"/>
      <c r="X25" s="180" t="str">
        <f t="shared" si="2"/>
        <v/>
      </c>
      <c r="Y25" s="346"/>
      <c r="Z25" s="227"/>
      <c r="AA25" s="227"/>
      <c r="AB25" s="351"/>
      <c r="AC25" s="351"/>
      <c r="AD25" s="351"/>
      <c r="AE25" s="217"/>
    </row>
    <row r="26" spans="1:31" ht="17.100000000000001" customHeight="1" x14ac:dyDescent="0.2">
      <c r="A26" s="223">
        <v>14</v>
      </c>
      <c r="B26" s="351"/>
      <c r="C26" s="259"/>
      <c r="D26" s="178"/>
      <c r="E26" s="173"/>
      <c r="F26" s="173"/>
      <c r="G26" s="173"/>
      <c r="H26" s="173"/>
      <c r="I26" s="173"/>
      <c r="J26" s="173"/>
      <c r="K26" s="173"/>
      <c r="L26" s="173"/>
      <c r="M26" s="230"/>
      <c r="N26" s="230"/>
      <c r="O26" s="174"/>
      <c r="P26" s="174"/>
      <c r="Q26" s="174"/>
      <c r="R26" s="174"/>
      <c r="S26" s="174"/>
      <c r="T26" s="174"/>
      <c r="U26" s="175" t="str">
        <f t="shared" si="0"/>
        <v/>
      </c>
      <c r="V26" s="179" t="str">
        <f t="shared" si="1"/>
        <v/>
      </c>
      <c r="W26" s="178"/>
      <c r="X26" s="180" t="str">
        <f t="shared" si="2"/>
        <v/>
      </c>
      <c r="Y26" s="346"/>
      <c r="Z26" s="227"/>
      <c r="AA26" s="227"/>
      <c r="AB26" s="351"/>
      <c r="AC26" s="351"/>
      <c r="AD26" s="351"/>
      <c r="AE26" s="217"/>
    </row>
    <row r="27" spans="1:31" ht="17.100000000000001" customHeight="1" x14ac:dyDescent="0.2">
      <c r="A27" s="21">
        <v>15</v>
      </c>
      <c r="B27" s="352"/>
      <c r="C27" s="35"/>
      <c r="D27" s="37"/>
      <c r="E27" s="36"/>
      <c r="F27" s="36"/>
      <c r="G27" s="36"/>
      <c r="H27" s="36"/>
      <c r="I27" s="36"/>
      <c r="J27" s="36"/>
      <c r="K27" s="36"/>
      <c r="L27" s="36"/>
      <c r="M27" s="231"/>
      <c r="N27" s="231"/>
      <c r="O27" s="38"/>
      <c r="P27" s="38"/>
      <c r="Q27" s="38"/>
      <c r="R27" s="38"/>
      <c r="S27" s="38"/>
      <c r="T27" s="38"/>
      <c r="U27" s="24" t="str">
        <f t="shared" si="0"/>
        <v/>
      </c>
      <c r="V27" s="25" t="str">
        <f t="shared" si="1"/>
        <v/>
      </c>
      <c r="W27" s="37"/>
      <c r="X27" s="30" t="str">
        <f t="shared" si="2"/>
        <v/>
      </c>
      <c r="Y27" s="347"/>
      <c r="Z27" s="228"/>
      <c r="AA27" s="228"/>
      <c r="AB27" s="352"/>
      <c r="AC27" s="352"/>
      <c r="AD27" s="352"/>
      <c r="AE27" s="39"/>
    </row>
    <row r="28" spans="1:31" ht="17.100000000000001" customHeight="1" x14ac:dyDescent="0.2">
      <c r="A28" s="21">
        <v>16</v>
      </c>
      <c r="B28" s="352"/>
      <c r="C28" s="35"/>
      <c r="D28" s="37"/>
      <c r="E28" s="36"/>
      <c r="F28" s="36"/>
      <c r="G28" s="36"/>
      <c r="H28" s="36"/>
      <c r="I28" s="36"/>
      <c r="J28" s="36"/>
      <c r="K28" s="36"/>
      <c r="L28" s="36"/>
      <c r="M28" s="231"/>
      <c r="N28" s="231"/>
      <c r="O28" s="38"/>
      <c r="P28" s="38"/>
      <c r="Q28" s="38"/>
      <c r="R28" s="38"/>
      <c r="S28" s="38"/>
      <c r="T28" s="38"/>
      <c r="U28" s="24" t="str">
        <f>IF(ISERROR(AVERAGE(O28:T28)),"",AVERAGE(O28:T28))</f>
        <v/>
      </c>
      <c r="V28" s="25" t="str">
        <f t="shared" si="1"/>
        <v/>
      </c>
      <c r="W28" s="37"/>
      <c r="X28" s="30" t="str">
        <f t="shared" si="2"/>
        <v/>
      </c>
      <c r="Y28" s="347"/>
      <c r="Z28" s="228"/>
      <c r="AA28" s="228"/>
      <c r="AB28" s="352"/>
      <c r="AC28" s="352"/>
      <c r="AD28" s="352"/>
      <c r="AE28" s="39"/>
    </row>
    <row r="29" spans="1:31" ht="17.100000000000001" customHeight="1" x14ac:dyDescent="0.2">
      <c r="A29" s="223">
        <v>17</v>
      </c>
      <c r="B29" s="351"/>
      <c r="C29" s="259"/>
      <c r="D29" s="178"/>
      <c r="E29" s="173"/>
      <c r="F29" s="173"/>
      <c r="G29" s="173"/>
      <c r="H29" s="173"/>
      <c r="I29" s="173"/>
      <c r="J29" s="173"/>
      <c r="K29" s="173"/>
      <c r="L29" s="173"/>
      <c r="M29" s="230"/>
      <c r="N29" s="230"/>
      <c r="O29" s="174"/>
      <c r="P29" s="174"/>
      <c r="Q29" s="174"/>
      <c r="R29" s="174"/>
      <c r="S29" s="174"/>
      <c r="T29" s="174"/>
      <c r="U29" s="175" t="str">
        <f t="shared" si="0"/>
        <v/>
      </c>
      <c r="V29" s="179" t="str">
        <f t="shared" si="1"/>
        <v/>
      </c>
      <c r="W29" s="178"/>
      <c r="X29" s="180" t="str">
        <f t="shared" si="2"/>
        <v/>
      </c>
      <c r="Y29" s="346"/>
      <c r="Z29" s="227"/>
      <c r="AA29" s="227"/>
      <c r="AB29" s="351"/>
      <c r="AC29" s="351"/>
      <c r="AD29" s="351"/>
      <c r="AE29" s="217"/>
    </row>
    <row r="30" spans="1:31" ht="17.100000000000001" customHeight="1" x14ac:dyDescent="0.2">
      <c r="A30" s="223">
        <v>18</v>
      </c>
      <c r="B30" s="351"/>
      <c r="C30" s="259"/>
      <c r="D30" s="178"/>
      <c r="E30" s="173"/>
      <c r="F30" s="173"/>
      <c r="G30" s="173"/>
      <c r="H30" s="173"/>
      <c r="I30" s="173"/>
      <c r="J30" s="173"/>
      <c r="K30" s="173"/>
      <c r="L30" s="173"/>
      <c r="M30" s="230"/>
      <c r="N30" s="230"/>
      <c r="O30" s="174"/>
      <c r="P30" s="174"/>
      <c r="Q30" s="174"/>
      <c r="R30" s="174"/>
      <c r="S30" s="174"/>
      <c r="T30" s="174"/>
      <c r="U30" s="175" t="str">
        <f t="shared" si="0"/>
        <v/>
      </c>
      <c r="V30" s="179" t="str">
        <f t="shared" si="1"/>
        <v/>
      </c>
      <c r="W30" s="178"/>
      <c r="X30" s="180" t="str">
        <f t="shared" si="2"/>
        <v/>
      </c>
      <c r="Y30" s="346"/>
      <c r="Z30" s="227"/>
      <c r="AA30" s="227"/>
      <c r="AB30" s="351"/>
      <c r="AC30" s="351"/>
      <c r="AD30" s="351"/>
      <c r="AE30" s="217"/>
    </row>
    <row r="31" spans="1:31" ht="17.100000000000001" customHeight="1" x14ac:dyDescent="0.2">
      <c r="A31" s="21">
        <v>19</v>
      </c>
      <c r="B31" s="352"/>
      <c r="C31" s="35"/>
      <c r="D31" s="37"/>
      <c r="E31" s="36"/>
      <c r="F31" s="36"/>
      <c r="G31" s="36"/>
      <c r="H31" s="36"/>
      <c r="I31" s="36"/>
      <c r="J31" s="36"/>
      <c r="K31" s="36"/>
      <c r="L31" s="36"/>
      <c r="M31" s="231"/>
      <c r="N31" s="231"/>
      <c r="O31" s="38"/>
      <c r="P31" s="38"/>
      <c r="Q31" s="38"/>
      <c r="R31" s="38"/>
      <c r="S31" s="38"/>
      <c r="T31" s="38"/>
      <c r="U31" s="24" t="str">
        <f t="shared" si="0"/>
        <v/>
      </c>
      <c r="V31" s="25" t="str">
        <f t="shared" si="1"/>
        <v/>
      </c>
      <c r="W31" s="37"/>
      <c r="X31" s="30" t="str">
        <f t="shared" si="2"/>
        <v/>
      </c>
      <c r="Y31" s="347"/>
      <c r="Z31" s="228"/>
      <c r="AA31" s="228"/>
      <c r="AB31" s="352"/>
      <c r="AC31" s="352"/>
      <c r="AD31" s="352"/>
      <c r="AE31" s="39"/>
    </row>
    <row r="32" spans="1:31" ht="17.100000000000001" customHeight="1" x14ac:dyDescent="0.2">
      <c r="A32" s="21">
        <v>20</v>
      </c>
      <c r="B32" s="352"/>
      <c r="C32" s="35"/>
      <c r="D32" s="37"/>
      <c r="E32" s="36"/>
      <c r="F32" s="36"/>
      <c r="G32" s="36"/>
      <c r="H32" s="36"/>
      <c r="I32" s="36"/>
      <c r="J32" s="36"/>
      <c r="K32" s="36"/>
      <c r="L32" s="36"/>
      <c r="M32" s="231"/>
      <c r="N32" s="231"/>
      <c r="O32" s="38"/>
      <c r="P32" s="38"/>
      <c r="Q32" s="38"/>
      <c r="R32" s="38"/>
      <c r="S32" s="38"/>
      <c r="T32" s="38"/>
      <c r="U32" s="24" t="str">
        <f t="shared" si="0"/>
        <v/>
      </c>
      <c r="V32" s="25" t="str">
        <f t="shared" si="1"/>
        <v/>
      </c>
      <c r="W32" s="37"/>
      <c r="X32" s="30" t="str">
        <f t="shared" si="2"/>
        <v/>
      </c>
      <c r="Y32" s="347"/>
      <c r="Z32" s="228"/>
      <c r="AA32" s="228"/>
      <c r="AB32" s="352"/>
      <c r="AC32" s="352"/>
      <c r="AD32" s="352"/>
      <c r="AE32" s="39"/>
    </row>
    <row r="33" spans="1:31" ht="17.100000000000001" customHeight="1" x14ac:dyDescent="0.2">
      <c r="A33" s="223">
        <v>21</v>
      </c>
      <c r="B33" s="351"/>
      <c r="C33" s="259"/>
      <c r="D33" s="178"/>
      <c r="E33" s="173"/>
      <c r="F33" s="173"/>
      <c r="G33" s="173"/>
      <c r="H33" s="173"/>
      <c r="I33" s="173"/>
      <c r="J33" s="173"/>
      <c r="K33" s="173"/>
      <c r="L33" s="173"/>
      <c r="M33" s="230"/>
      <c r="N33" s="230"/>
      <c r="O33" s="174"/>
      <c r="P33" s="174"/>
      <c r="Q33" s="174"/>
      <c r="R33" s="174"/>
      <c r="S33" s="174"/>
      <c r="T33" s="174"/>
      <c r="U33" s="175" t="str">
        <f t="shared" si="0"/>
        <v/>
      </c>
      <c r="V33" s="179" t="str">
        <f t="shared" si="1"/>
        <v/>
      </c>
      <c r="W33" s="178"/>
      <c r="X33" s="180" t="str">
        <f t="shared" si="2"/>
        <v/>
      </c>
      <c r="Y33" s="346"/>
      <c r="Z33" s="227"/>
      <c r="AA33" s="227"/>
      <c r="AB33" s="351"/>
      <c r="AC33" s="351"/>
      <c r="AD33" s="351"/>
      <c r="AE33" s="217"/>
    </row>
    <row r="34" spans="1:31" ht="17.100000000000001" customHeight="1" x14ac:dyDescent="0.2">
      <c r="A34" s="223">
        <v>22</v>
      </c>
      <c r="B34" s="351"/>
      <c r="C34" s="259"/>
      <c r="D34" s="178"/>
      <c r="E34" s="173"/>
      <c r="F34" s="173"/>
      <c r="G34" s="173"/>
      <c r="H34" s="173"/>
      <c r="I34" s="173"/>
      <c r="J34" s="173"/>
      <c r="K34" s="173"/>
      <c r="L34" s="173"/>
      <c r="M34" s="230"/>
      <c r="N34" s="230"/>
      <c r="O34" s="174"/>
      <c r="P34" s="174"/>
      <c r="Q34" s="174"/>
      <c r="R34" s="174"/>
      <c r="S34" s="174"/>
      <c r="T34" s="174"/>
      <c r="U34" s="175" t="str">
        <f t="shared" si="0"/>
        <v/>
      </c>
      <c r="V34" s="179" t="str">
        <f t="shared" si="1"/>
        <v/>
      </c>
      <c r="W34" s="178"/>
      <c r="X34" s="180" t="str">
        <f t="shared" si="2"/>
        <v/>
      </c>
      <c r="Y34" s="346"/>
      <c r="Z34" s="227"/>
      <c r="AA34" s="227"/>
      <c r="AB34" s="351"/>
      <c r="AC34" s="351"/>
      <c r="AD34" s="351"/>
      <c r="AE34" s="217"/>
    </row>
    <row r="35" spans="1:31" ht="17.100000000000001" customHeight="1" x14ac:dyDescent="0.2">
      <c r="A35" s="21">
        <v>23</v>
      </c>
      <c r="B35" s="352"/>
      <c r="C35" s="35"/>
      <c r="D35" s="37"/>
      <c r="E35" s="36"/>
      <c r="F35" s="36"/>
      <c r="G35" s="36"/>
      <c r="H35" s="36"/>
      <c r="I35" s="36"/>
      <c r="J35" s="36"/>
      <c r="K35" s="36"/>
      <c r="L35" s="36"/>
      <c r="M35" s="231"/>
      <c r="N35" s="231"/>
      <c r="O35" s="38"/>
      <c r="P35" s="38"/>
      <c r="Q35" s="38"/>
      <c r="R35" s="38"/>
      <c r="S35" s="38"/>
      <c r="T35" s="38"/>
      <c r="U35" s="24" t="str">
        <f t="shared" si="0"/>
        <v/>
      </c>
      <c r="V35" s="25" t="str">
        <f t="shared" si="1"/>
        <v/>
      </c>
      <c r="W35" s="37"/>
      <c r="X35" s="30" t="str">
        <f t="shared" si="2"/>
        <v/>
      </c>
      <c r="Y35" s="347"/>
      <c r="Z35" s="228"/>
      <c r="AA35" s="228"/>
      <c r="AB35" s="352"/>
      <c r="AC35" s="352"/>
      <c r="AD35" s="352"/>
      <c r="AE35" s="39"/>
    </row>
    <row r="36" spans="1:31" ht="17.100000000000001" customHeight="1" x14ac:dyDescent="0.2">
      <c r="A36" s="21">
        <v>24</v>
      </c>
      <c r="B36" s="352"/>
      <c r="C36" s="35"/>
      <c r="D36" s="37"/>
      <c r="E36" s="36"/>
      <c r="F36" s="36"/>
      <c r="G36" s="36"/>
      <c r="H36" s="36"/>
      <c r="I36" s="36"/>
      <c r="J36" s="36"/>
      <c r="K36" s="36"/>
      <c r="L36" s="36"/>
      <c r="M36" s="231"/>
      <c r="N36" s="231"/>
      <c r="O36" s="38"/>
      <c r="P36" s="38"/>
      <c r="Q36" s="38"/>
      <c r="R36" s="38"/>
      <c r="S36" s="38"/>
      <c r="T36" s="38"/>
      <c r="U36" s="24" t="str">
        <f t="shared" si="0"/>
        <v/>
      </c>
      <c r="V36" s="25" t="str">
        <f t="shared" si="1"/>
        <v/>
      </c>
      <c r="W36" s="37"/>
      <c r="X36" s="30" t="str">
        <f t="shared" si="2"/>
        <v/>
      </c>
      <c r="Y36" s="347"/>
      <c r="Z36" s="228"/>
      <c r="AA36" s="228"/>
      <c r="AB36" s="352"/>
      <c r="AC36" s="352"/>
      <c r="AD36" s="352"/>
      <c r="AE36" s="39"/>
    </row>
    <row r="37" spans="1:31" ht="17.100000000000001" customHeight="1" x14ac:dyDescent="0.2">
      <c r="A37" s="223">
        <v>25</v>
      </c>
      <c r="B37" s="351"/>
      <c r="C37" s="259"/>
      <c r="D37" s="178"/>
      <c r="E37" s="173"/>
      <c r="F37" s="173"/>
      <c r="G37" s="173"/>
      <c r="H37" s="173"/>
      <c r="I37" s="173"/>
      <c r="J37" s="173"/>
      <c r="K37" s="173"/>
      <c r="L37" s="173"/>
      <c r="M37" s="230"/>
      <c r="N37" s="230"/>
      <c r="O37" s="174"/>
      <c r="P37" s="174"/>
      <c r="Q37" s="174"/>
      <c r="R37" s="174"/>
      <c r="S37" s="174"/>
      <c r="T37" s="174"/>
      <c r="U37" s="175" t="str">
        <f t="shared" si="0"/>
        <v/>
      </c>
      <c r="V37" s="179" t="str">
        <f t="shared" si="1"/>
        <v/>
      </c>
      <c r="W37" s="178"/>
      <c r="X37" s="180" t="str">
        <f t="shared" si="2"/>
        <v/>
      </c>
      <c r="Y37" s="346"/>
      <c r="Z37" s="227"/>
      <c r="AA37" s="227"/>
      <c r="AB37" s="351"/>
      <c r="AC37" s="351"/>
      <c r="AD37" s="351"/>
      <c r="AE37" s="217"/>
    </row>
    <row r="38" spans="1:31" ht="17.100000000000001" customHeight="1" x14ac:dyDescent="0.2">
      <c r="A38" s="223">
        <v>26</v>
      </c>
      <c r="B38" s="351"/>
      <c r="C38" s="259"/>
      <c r="D38" s="178"/>
      <c r="E38" s="173"/>
      <c r="F38" s="173"/>
      <c r="G38" s="173"/>
      <c r="H38" s="173"/>
      <c r="I38" s="173"/>
      <c r="J38" s="173"/>
      <c r="K38" s="173"/>
      <c r="L38" s="173"/>
      <c r="M38" s="230"/>
      <c r="N38" s="230"/>
      <c r="O38" s="174"/>
      <c r="P38" s="174"/>
      <c r="Q38" s="174"/>
      <c r="R38" s="174"/>
      <c r="S38" s="174"/>
      <c r="T38" s="174"/>
      <c r="U38" s="175" t="str">
        <f t="shared" si="0"/>
        <v/>
      </c>
      <c r="V38" s="179" t="str">
        <f t="shared" si="1"/>
        <v/>
      </c>
      <c r="W38" s="178"/>
      <c r="X38" s="180" t="str">
        <f t="shared" si="2"/>
        <v/>
      </c>
      <c r="Y38" s="346"/>
      <c r="Z38" s="227"/>
      <c r="AA38" s="227"/>
      <c r="AB38" s="351"/>
      <c r="AC38" s="351"/>
      <c r="AD38" s="351"/>
      <c r="AE38" s="217"/>
    </row>
    <row r="39" spans="1:31" ht="17.100000000000001" customHeight="1" x14ac:dyDescent="0.2">
      <c r="A39" s="21">
        <v>27</v>
      </c>
      <c r="B39" s="352"/>
      <c r="C39" s="35"/>
      <c r="D39" s="37"/>
      <c r="E39" s="36"/>
      <c r="F39" s="36"/>
      <c r="G39" s="36"/>
      <c r="H39" s="36"/>
      <c r="I39" s="36"/>
      <c r="J39" s="36"/>
      <c r="K39" s="36"/>
      <c r="L39" s="36"/>
      <c r="M39" s="231"/>
      <c r="N39" s="231"/>
      <c r="O39" s="38"/>
      <c r="P39" s="38"/>
      <c r="Q39" s="38"/>
      <c r="R39" s="38"/>
      <c r="S39" s="38"/>
      <c r="T39" s="38"/>
      <c r="U39" s="24" t="str">
        <f t="shared" si="0"/>
        <v/>
      </c>
      <c r="V39" s="25" t="str">
        <f t="shared" si="1"/>
        <v/>
      </c>
      <c r="W39" s="37"/>
      <c r="X39" s="30" t="str">
        <f t="shared" si="2"/>
        <v/>
      </c>
      <c r="Y39" s="347"/>
      <c r="Z39" s="228"/>
      <c r="AA39" s="228"/>
      <c r="AB39" s="352"/>
      <c r="AC39" s="352"/>
      <c r="AD39" s="352"/>
      <c r="AE39" s="39"/>
    </row>
    <row r="40" spans="1:31" ht="17.100000000000001" customHeight="1" x14ac:dyDescent="0.2">
      <c r="A40" s="21">
        <v>28</v>
      </c>
      <c r="B40" s="352"/>
      <c r="C40" s="35"/>
      <c r="D40" s="37"/>
      <c r="E40" s="36"/>
      <c r="F40" s="36"/>
      <c r="G40" s="36"/>
      <c r="H40" s="36"/>
      <c r="I40" s="36"/>
      <c r="J40" s="36"/>
      <c r="K40" s="36"/>
      <c r="L40" s="36"/>
      <c r="M40" s="231"/>
      <c r="N40" s="231"/>
      <c r="O40" s="38"/>
      <c r="P40" s="38"/>
      <c r="Q40" s="38"/>
      <c r="R40" s="38"/>
      <c r="S40" s="38"/>
      <c r="T40" s="38"/>
      <c r="U40" s="24" t="str">
        <f t="shared" si="0"/>
        <v/>
      </c>
      <c r="V40" s="25" t="str">
        <f t="shared" si="1"/>
        <v/>
      </c>
      <c r="W40" s="37"/>
      <c r="X40" s="30" t="str">
        <f t="shared" si="2"/>
        <v/>
      </c>
      <c r="Y40" s="347"/>
      <c r="Z40" s="228"/>
      <c r="AA40" s="228"/>
      <c r="AB40" s="352"/>
      <c r="AC40" s="352"/>
      <c r="AD40" s="352"/>
      <c r="AE40" s="39"/>
    </row>
    <row r="41" spans="1:31" ht="17.100000000000001" customHeight="1" x14ac:dyDescent="0.2">
      <c r="A41" s="223">
        <v>29</v>
      </c>
      <c r="B41" s="351"/>
      <c r="C41" s="259"/>
      <c r="D41" s="178"/>
      <c r="E41" s="173"/>
      <c r="F41" s="173"/>
      <c r="G41" s="173"/>
      <c r="H41" s="173"/>
      <c r="I41" s="173"/>
      <c r="J41" s="173"/>
      <c r="K41" s="173"/>
      <c r="L41" s="173"/>
      <c r="M41" s="230"/>
      <c r="N41" s="230"/>
      <c r="O41" s="174"/>
      <c r="P41" s="174"/>
      <c r="Q41" s="174"/>
      <c r="R41" s="174"/>
      <c r="S41" s="174"/>
      <c r="T41" s="174"/>
      <c r="U41" s="175" t="str">
        <f t="shared" si="0"/>
        <v/>
      </c>
      <c r="V41" s="179" t="str">
        <f t="shared" si="1"/>
        <v/>
      </c>
      <c r="W41" s="178"/>
      <c r="X41" s="180" t="str">
        <f t="shared" si="2"/>
        <v/>
      </c>
      <c r="Y41" s="346"/>
      <c r="Z41" s="227"/>
      <c r="AA41" s="227"/>
      <c r="AB41" s="351"/>
      <c r="AC41" s="351"/>
      <c r="AD41" s="351"/>
      <c r="AE41" s="217"/>
    </row>
    <row r="42" spans="1:31" ht="17.100000000000001" customHeight="1" x14ac:dyDescent="0.2">
      <c r="A42" s="223">
        <v>30</v>
      </c>
      <c r="B42" s="351"/>
      <c r="C42" s="259"/>
      <c r="D42" s="178"/>
      <c r="E42" s="173"/>
      <c r="F42" s="173"/>
      <c r="G42" s="173"/>
      <c r="H42" s="173"/>
      <c r="I42" s="173"/>
      <c r="J42" s="173"/>
      <c r="K42" s="173"/>
      <c r="L42" s="173"/>
      <c r="M42" s="230"/>
      <c r="N42" s="230"/>
      <c r="O42" s="174"/>
      <c r="P42" s="174"/>
      <c r="Q42" s="174"/>
      <c r="R42" s="174"/>
      <c r="S42" s="174"/>
      <c r="T42" s="174"/>
      <c r="U42" s="175" t="str">
        <f t="shared" si="0"/>
        <v/>
      </c>
      <c r="V42" s="179" t="str">
        <f t="shared" si="1"/>
        <v/>
      </c>
      <c r="W42" s="178"/>
      <c r="X42" s="180" t="str">
        <f t="shared" si="2"/>
        <v/>
      </c>
      <c r="Y42" s="346"/>
      <c r="Z42" s="227"/>
      <c r="AA42" s="227"/>
      <c r="AB42" s="351"/>
      <c r="AC42" s="351"/>
      <c r="AD42" s="351"/>
      <c r="AE42" s="217"/>
    </row>
    <row r="43" spans="1:31" ht="17.100000000000001" customHeight="1" thickBot="1" x14ac:dyDescent="0.25">
      <c r="A43" s="22">
        <v>31</v>
      </c>
      <c r="B43" s="352"/>
      <c r="C43" s="35"/>
      <c r="D43" s="37"/>
      <c r="E43" s="36"/>
      <c r="F43" s="36"/>
      <c r="G43" s="36"/>
      <c r="H43" s="36"/>
      <c r="I43" s="36"/>
      <c r="J43" s="36"/>
      <c r="K43" s="36"/>
      <c r="L43" s="36"/>
      <c r="M43" s="231"/>
      <c r="N43" s="231"/>
      <c r="O43" s="38"/>
      <c r="P43" s="38"/>
      <c r="Q43" s="38"/>
      <c r="R43" s="38"/>
      <c r="S43" s="38"/>
      <c r="T43" s="38"/>
      <c r="U43" s="24" t="str">
        <f t="shared" si="0"/>
        <v/>
      </c>
      <c r="V43" s="25" t="str">
        <f t="shared" si="1"/>
        <v/>
      </c>
      <c r="W43" s="37"/>
      <c r="X43" s="30" t="str">
        <f t="shared" si="2"/>
        <v/>
      </c>
      <c r="Y43" s="347"/>
      <c r="Z43" s="228"/>
      <c r="AA43" s="228"/>
      <c r="AB43" s="352"/>
      <c r="AC43" s="352"/>
      <c r="AD43" s="352"/>
      <c r="AE43" s="39"/>
    </row>
    <row r="44" spans="1:31" ht="17.100000000000001" customHeight="1" x14ac:dyDescent="0.2">
      <c r="A44" s="20" t="s">
        <v>38</v>
      </c>
      <c r="B44" s="388">
        <f>SUM(B13:B43)</f>
        <v>0</v>
      </c>
      <c r="C44" s="359">
        <f t="shared" ref="C44:L44" si="3">SUM(C13:C43)</f>
        <v>0</v>
      </c>
      <c r="D44" s="360">
        <f t="shared" si="3"/>
        <v>0</v>
      </c>
      <c r="E44" s="361">
        <f t="shared" si="3"/>
        <v>0</v>
      </c>
      <c r="F44" s="361">
        <f t="shared" si="3"/>
        <v>0</v>
      </c>
      <c r="G44" s="361">
        <f t="shared" si="3"/>
        <v>0</v>
      </c>
      <c r="H44" s="361">
        <f t="shared" si="3"/>
        <v>0</v>
      </c>
      <c r="I44" s="361">
        <f t="shared" si="3"/>
        <v>0</v>
      </c>
      <c r="J44" s="361">
        <f t="shared" si="3"/>
        <v>0</v>
      </c>
      <c r="K44" s="361">
        <f t="shared" si="3"/>
        <v>0</v>
      </c>
      <c r="L44" s="361">
        <f t="shared" si="3"/>
        <v>0</v>
      </c>
      <c r="M44" s="14"/>
      <c r="N44" s="14"/>
      <c r="O44" s="14"/>
      <c r="P44" s="14"/>
      <c r="Q44" s="14"/>
      <c r="R44" s="14"/>
      <c r="S44" s="14"/>
      <c r="T44" s="14"/>
      <c r="U44" s="14"/>
      <c r="V44" s="15">
        <f>SUM(V13:V43)</f>
        <v>0</v>
      </c>
      <c r="W44" s="14"/>
      <c r="X44" s="14"/>
      <c r="Y44" s="348"/>
      <c r="Z44" s="14"/>
      <c r="AA44" s="14"/>
      <c r="AB44" s="353"/>
      <c r="AC44" s="353"/>
      <c r="AD44" s="353"/>
      <c r="AE44" s="14"/>
    </row>
    <row r="45" spans="1:31" ht="17.100000000000001" customHeight="1" thickBot="1" x14ac:dyDescent="0.25">
      <c r="A45" s="22" t="s">
        <v>23</v>
      </c>
      <c r="B45" s="354" t="str">
        <f>IF(ISERROR(AVERAGE(B13:B43)),"",AVERAGE(B13:B43))</f>
        <v/>
      </c>
      <c r="C45" s="232" t="str">
        <f>IF(ISERROR(AVERAGE(C13:C43)),"",AVERAGE(C13:C43))</f>
        <v/>
      </c>
      <c r="D45" s="23" t="str">
        <f t="shared" ref="D45:N45" si="4">IF(ISERROR(AVERAGE(D13:D43)),"",AVERAGE(D13:D43))</f>
        <v/>
      </c>
      <c r="E45" s="181" t="str">
        <f t="shared" si="4"/>
        <v/>
      </c>
      <c r="F45" s="181" t="str">
        <f t="shared" si="4"/>
        <v/>
      </c>
      <c r="G45" s="181" t="str">
        <f t="shared" si="4"/>
        <v/>
      </c>
      <c r="H45" s="181" t="str">
        <f t="shared" si="4"/>
        <v/>
      </c>
      <c r="I45" s="181" t="str">
        <f t="shared" si="4"/>
        <v/>
      </c>
      <c r="J45" s="181" t="str">
        <f t="shared" si="4"/>
        <v/>
      </c>
      <c r="K45" s="181" t="str">
        <f t="shared" si="4"/>
        <v/>
      </c>
      <c r="L45" s="181" t="str">
        <f t="shared" si="4"/>
        <v/>
      </c>
      <c r="M45" s="23" t="str">
        <f t="shared" si="4"/>
        <v/>
      </c>
      <c r="N45" s="23" t="str">
        <f t="shared" si="4"/>
        <v/>
      </c>
      <c r="O45" s="19"/>
      <c r="P45" s="19"/>
      <c r="Q45" s="19"/>
      <c r="R45" s="19"/>
      <c r="S45" s="19"/>
      <c r="T45" s="19"/>
      <c r="U45" s="23" t="str">
        <f>IF(ISERROR(AVERAGE(U13:U43)),"",AVERAGE(U13:U43))</f>
        <v/>
      </c>
      <c r="V45" s="19"/>
      <c r="W45" s="19"/>
      <c r="X45" s="29" t="str">
        <f t="shared" ref="X45:AD45" si="5">IF(ISERROR(AVERAGE(X13:X43)),"",AVERAGE(X13:X43))</f>
        <v/>
      </c>
      <c r="Y45" s="349" t="str">
        <f t="shared" si="5"/>
        <v/>
      </c>
      <c r="Z45" s="232" t="str">
        <f t="shared" si="5"/>
        <v/>
      </c>
      <c r="AA45" s="232" t="str">
        <f t="shared" si="5"/>
        <v/>
      </c>
      <c r="AB45" s="354" t="str">
        <f t="shared" si="5"/>
        <v/>
      </c>
      <c r="AC45" s="354" t="str">
        <f t="shared" si="5"/>
        <v/>
      </c>
      <c r="AD45" s="354" t="str">
        <f t="shared" si="5"/>
        <v/>
      </c>
      <c r="AE45" s="19"/>
    </row>
    <row r="46" spans="1:31" ht="8.4499999999999993" customHeight="1" thickBot="1" x14ac:dyDescent="0.25"/>
    <row r="47" spans="1:31" ht="15.95" customHeight="1" thickBot="1" x14ac:dyDescent="0.25">
      <c r="B47" s="211" t="s">
        <v>39</v>
      </c>
      <c r="H47" s="27">
        <f>COUNT(O13:T43)</f>
        <v>0</v>
      </c>
      <c r="J47" s="211" t="s">
        <v>126</v>
      </c>
      <c r="P47" s="27">
        <f>V44</f>
        <v>0</v>
      </c>
      <c r="S47" s="211" t="s">
        <v>42</v>
      </c>
    </row>
    <row r="48" spans="1:31" ht="15.95" customHeight="1" thickBot="1" x14ac:dyDescent="0.25">
      <c r="B48" s="211" t="s">
        <v>40</v>
      </c>
      <c r="L48" s="273"/>
      <c r="M48" s="28" t="str">
        <f>IF(ISERROR(1-(P47/H47)),"",(1-(P47/H47)))</f>
        <v/>
      </c>
    </row>
    <row r="49" spans="2:31" ht="15.95" customHeight="1" thickBot="1" x14ac:dyDescent="0.25">
      <c r="B49" s="211" t="s">
        <v>278</v>
      </c>
      <c r="H49" s="27">
        <f>COUNTIF(W13:W43,"&gt;=1.05")</f>
        <v>0</v>
      </c>
      <c r="T49" s="416" t="s">
        <v>361</v>
      </c>
      <c r="V49" s="402"/>
      <c r="Y49" s="402" t="s">
        <v>367</v>
      </c>
      <c r="Z49" s="403"/>
      <c r="AA49" s="421" t="s">
        <v>368</v>
      </c>
      <c r="AB49" s="404"/>
      <c r="AC49" s="402" t="s">
        <v>369</v>
      </c>
      <c r="AD49" s="403"/>
    </row>
    <row r="50" spans="2:31" ht="15.95" customHeight="1" thickBot="1" x14ac:dyDescent="0.25">
      <c r="B50" s="210" t="s">
        <v>281</v>
      </c>
      <c r="M50" s="210" t="s">
        <v>280</v>
      </c>
      <c r="N50" s="40"/>
      <c r="O50" s="428" t="s">
        <v>453</v>
      </c>
      <c r="T50" s="417" t="s">
        <v>360</v>
      </c>
      <c r="U50" s="418"/>
      <c r="W50" s="458"/>
      <c r="X50" s="459"/>
      <c r="Y50" s="141"/>
      <c r="Z50" s="401"/>
      <c r="AC50" s="402" t="s">
        <v>370</v>
      </c>
      <c r="AD50" s="405"/>
    </row>
    <row r="51" spans="2:31" ht="26.45" customHeight="1" thickBot="1" x14ac:dyDescent="0.25">
      <c r="B51" s="457" t="s">
        <v>392</v>
      </c>
      <c r="C51" s="457"/>
      <c r="D51" s="457"/>
      <c r="E51" s="457"/>
      <c r="F51" s="457"/>
      <c r="G51" s="457"/>
      <c r="H51" s="457"/>
      <c r="I51" s="457"/>
      <c r="J51" s="457"/>
      <c r="K51" s="457"/>
      <c r="L51" s="457"/>
      <c r="M51" s="210" t="s">
        <v>280</v>
      </c>
      <c r="N51" s="40"/>
      <c r="O51" s="428" t="s">
        <v>391</v>
      </c>
    </row>
    <row r="52" spans="2:31" ht="15.75" customHeight="1" thickBot="1" x14ac:dyDescent="0.25">
      <c r="B52" s="210" t="s">
        <v>383</v>
      </c>
      <c r="M52" s="210" t="s">
        <v>280</v>
      </c>
      <c r="N52" s="40"/>
      <c r="Q52" s="233"/>
      <c r="T52" s="210" t="s">
        <v>49</v>
      </c>
      <c r="W52" s="32"/>
      <c r="X52" s="53"/>
      <c r="Y52" s="47"/>
      <c r="AA52" s="270" t="s">
        <v>50</v>
      </c>
      <c r="AB52" s="254"/>
      <c r="AC52" s="32"/>
      <c r="AD52" s="53"/>
      <c r="AE52" s="47"/>
    </row>
    <row r="53" spans="2:31" x14ac:dyDescent="0.2">
      <c r="B53" s="1"/>
    </row>
  </sheetData>
  <sheetProtection sheet="1" objects="1" scenarios="1" selectLockedCells="1"/>
  <dataConsolidate/>
  <customSheetViews>
    <customSheetView guid="{A2437033-322C-442F-8B0C-90A704A94F2F}" fitToPage="1">
      <pane xSplit="1" ySplit="12" topLeftCell="B23" activePane="bottomRight" state="frozen"/>
      <selection pane="bottomRight" activeCell="D6" sqref="D6"/>
      <pageMargins left="0.5" right="0.5" top="0.5" bottom="0.4" header="0.25" footer="0.25"/>
      <pageSetup paperSize="5" scale="65" orientation="landscape" r:id="rId1"/>
      <headerFooter alignWithMargins="0">
        <oddFooter>&amp;RDate Printed: &amp;D</oddFooter>
      </headerFooter>
    </customSheetView>
    <customSheetView guid="{257057B6-2D53-4FEE-AA54-1ECF59604DC0}" showPageBreaks="1" fitToPage="1">
      <pane xSplit="1" ySplit="12" topLeftCell="B32" activePane="bottomRight" state="frozen"/>
      <selection pane="bottomRight" activeCell="B13" sqref="B13:B45"/>
      <pageMargins left="0.5" right="0.5" top="0.5" bottom="0.4" header="0.25" footer="0.25"/>
      <pageSetup paperSize="5" scale="65" orientation="landscape" r:id="rId2"/>
      <headerFooter alignWithMargins="0">
        <oddFooter>&amp;RDate Printed: &amp;D</oddFooter>
      </headerFooter>
    </customSheetView>
    <customSheetView guid="{EE9AC70A-7761-44F1-B893-5D597A724855}" showPageBreaks="1" fitToPage="1">
      <pane xSplit="1" ySplit="12" topLeftCell="B23" activePane="bottomRight" state="frozen"/>
      <selection pane="bottomRight" activeCell="D6" sqref="D6"/>
      <pageMargins left="0.5" right="0.5" top="0.5" bottom="0.4" header="0.25" footer="0.25"/>
      <pageSetup paperSize="5" scale="65" orientation="landscape" r:id="rId3"/>
      <headerFooter alignWithMargins="0">
        <oddFooter>&amp;RDate Printed: &amp;D</oddFooter>
      </headerFooter>
    </customSheetView>
  </customSheetViews>
  <mergeCells count="15">
    <mergeCell ref="AD8:AD12"/>
    <mergeCell ref="X8:X12"/>
    <mergeCell ref="Y8:Y10"/>
    <mergeCell ref="Z8:AA9"/>
    <mergeCell ref="AB8:AC9"/>
    <mergeCell ref="B51:L51"/>
    <mergeCell ref="W50:X50"/>
    <mergeCell ref="E8:L9"/>
    <mergeCell ref="B8:B12"/>
    <mergeCell ref="C8:C12"/>
    <mergeCell ref="D8:D12"/>
    <mergeCell ref="M8:N8"/>
    <mergeCell ref="O8:U9"/>
    <mergeCell ref="V8:V12"/>
    <mergeCell ref="W8:W12"/>
  </mergeCells>
  <phoneticPr fontId="0" type="noConversion"/>
  <conditionalFormatting sqref="U45 W13:W43">
    <cfRule type="cellIs" dxfId="7" priority="3" stopIfTrue="1" operator="greaterThanOrEqual">
      <formula>1.005</formula>
    </cfRule>
  </conditionalFormatting>
  <conditionalFormatting sqref="O13:U43">
    <cfRule type="cellIs" dxfId="6" priority="4" stopIfTrue="1" operator="greaterThanOrEqual">
      <formula>0.305</formula>
    </cfRule>
  </conditionalFormatting>
  <conditionalFormatting sqref="U13:U43">
    <cfRule type="containsBlanks" priority="2" stopIfTrue="1">
      <formula>LEN(TRIM(U13))=0</formula>
    </cfRule>
  </conditionalFormatting>
  <conditionalFormatting sqref="U45">
    <cfRule type="containsBlanks" priority="1" stopIfTrue="1">
      <formula>LEN(TRIM(U45))=0</formula>
    </cfRule>
  </conditionalFormatting>
  <pageMargins left="0.5" right="0.5" top="0.5" bottom="0.4" header="0.25" footer="0.25"/>
  <pageSetup paperSize="5" scale="65" orientation="landscape" r:id="rId4"/>
  <headerFooter alignWithMargins="0">
    <oddFooter>&amp;RDate Printed: &amp;D</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2"/>
  <sheetViews>
    <sheetView zoomScale="110" zoomScaleNormal="110" workbookViewId="0">
      <selection activeCell="M19" sqref="M19"/>
    </sheetView>
  </sheetViews>
  <sheetFormatPr defaultColWidth="8.85546875" defaultRowHeight="15" x14ac:dyDescent="0.25"/>
  <cols>
    <col min="1" max="1" width="5.7109375" style="422" customWidth="1"/>
    <col min="2" max="9" width="8.7109375" style="422" customWidth="1"/>
    <col min="10" max="10" width="21" style="422" customWidth="1"/>
    <col min="11" max="12" width="8.85546875" style="422"/>
    <col min="13" max="13" width="42.85546875" style="422" customWidth="1"/>
    <col min="14" max="16384" width="8.85546875" style="422"/>
  </cols>
  <sheetData>
    <row r="1" spans="1:15" ht="24" customHeight="1" thickBot="1" x14ac:dyDescent="0.3">
      <c r="E1" s="433" t="s">
        <v>385</v>
      </c>
    </row>
    <row r="2" spans="1:15" ht="15.75" thickBot="1" x14ac:dyDescent="0.3">
      <c r="F2" s="434" t="s">
        <v>35</v>
      </c>
      <c r="G2" s="435">
        <f>'Rapid Rate WTP Monthly Rept'!M2</f>
        <v>0</v>
      </c>
      <c r="H2" s="434" t="s">
        <v>36</v>
      </c>
      <c r="I2" s="435">
        <f>'Rapid Rate WTP Monthly Rept'!O2</f>
        <v>0</v>
      </c>
    </row>
    <row r="3" spans="1:15" ht="6.6" customHeight="1" thickBot="1" x14ac:dyDescent="0.3"/>
    <row r="4" spans="1:15" ht="15.75" thickBot="1" x14ac:dyDescent="0.3">
      <c r="B4" s="436" t="s">
        <v>0</v>
      </c>
      <c r="C4" s="437">
        <f>'Rapid Rate WTP Monthly Rept'!C4</f>
        <v>0</v>
      </c>
      <c r="D4" s="438"/>
      <c r="G4" s="434" t="s">
        <v>1</v>
      </c>
      <c r="H4" s="439">
        <f>'Rapid Rate WTP Monthly Rept'!G4</f>
        <v>0</v>
      </c>
      <c r="I4" s="440"/>
      <c r="J4" s="441"/>
      <c r="M4"/>
      <c r="N4"/>
      <c r="O4"/>
    </row>
    <row r="5" spans="1:15" ht="15.75" thickBot="1" x14ac:dyDescent="0.3">
      <c r="B5" s="436" t="s">
        <v>2</v>
      </c>
      <c r="C5" s="442">
        <f>'Rapid Rate WTP Monthly Rept'!C5</f>
        <v>0</v>
      </c>
      <c r="D5" s="438"/>
      <c r="G5" s="434" t="s">
        <v>3</v>
      </c>
      <c r="H5" s="439">
        <f>'Rapid Rate WTP Monthly Rept'!G5</f>
        <v>0</v>
      </c>
      <c r="I5" s="440"/>
      <c r="J5" s="441"/>
      <c r="M5"/>
      <c r="N5"/>
      <c r="O5"/>
    </row>
    <row r="6" spans="1:15" ht="15.75" thickBot="1" x14ac:dyDescent="0.3">
      <c r="B6" s="436" t="s">
        <v>4</v>
      </c>
      <c r="C6" s="492">
        <f>'Rapid Rate WTP Monthly Rept'!N4</f>
        <v>0</v>
      </c>
      <c r="D6" s="493"/>
      <c r="G6" s="436" t="s">
        <v>5</v>
      </c>
      <c r="H6" s="443">
        <f>'Rapid Rate WTP Monthly Rept'!N5</f>
        <v>0</v>
      </c>
      <c r="I6" s="444"/>
      <c r="J6" s="445"/>
      <c r="M6"/>
      <c r="N6"/>
      <c r="O6"/>
    </row>
    <row r="7" spans="1:15" ht="18.600000000000001" customHeight="1" thickBot="1" x14ac:dyDescent="0.3">
      <c r="A7" s="494" t="s">
        <v>395</v>
      </c>
      <c r="B7" s="494"/>
      <c r="C7" s="494"/>
      <c r="D7" s="494"/>
      <c r="E7" s="494"/>
      <c r="F7" s="494"/>
      <c r="G7" s="494"/>
      <c r="H7" s="494"/>
      <c r="I7" s="494"/>
      <c r="J7" s="494"/>
    </row>
    <row r="8" spans="1:15" ht="15.75" thickBot="1" x14ac:dyDescent="0.3">
      <c r="B8" s="460" t="s">
        <v>377</v>
      </c>
      <c r="C8" s="461"/>
      <c r="D8" s="461"/>
      <c r="E8" s="461"/>
      <c r="F8" s="461"/>
      <c r="G8" s="461"/>
      <c r="H8" s="461"/>
      <c r="I8" s="462"/>
    </row>
    <row r="9" spans="1:15" ht="16.149999999999999" customHeight="1" x14ac:dyDescent="0.25">
      <c r="A9" s="426" t="s">
        <v>378</v>
      </c>
      <c r="B9" s="432">
        <v>1</v>
      </c>
      <c r="C9" s="432">
        <v>2</v>
      </c>
      <c r="D9" s="432">
        <v>3</v>
      </c>
      <c r="E9" s="432">
        <v>4</v>
      </c>
      <c r="F9" s="432">
        <v>5</v>
      </c>
      <c r="G9" s="432">
        <v>6</v>
      </c>
      <c r="H9" s="432">
        <v>7</v>
      </c>
      <c r="I9" s="432">
        <v>8</v>
      </c>
      <c r="J9" s="429" t="s">
        <v>384</v>
      </c>
    </row>
    <row r="10" spans="1:15" ht="16.149999999999999" customHeight="1" x14ac:dyDescent="0.25">
      <c r="A10" s="424">
        <v>1</v>
      </c>
      <c r="B10" s="446"/>
      <c r="C10" s="446"/>
      <c r="D10" s="446"/>
      <c r="E10" s="446"/>
      <c r="F10" s="446"/>
      <c r="G10" s="446"/>
      <c r="H10" s="446"/>
      <c r="I10" s="446"/>
      <c r="J10" s="194"/>
    </row>
    <row r="11" spans="1:15" ht="16.149999999999999" customHeight="1" x14ac:dyDescent="0.25">
      <c r="A11" s="424">
        <v>2</v>
      </c>
      <c r="B11" s="446"/>
      <c r="C11" s="446"/>
      <c r="D11" s="446"/>
      <c r="E11" s="446"/>
      <c r="F11" s="446"/>
      <c r="G11" s="446"/>
      <c r="H11" s="446"/>
      <c r="I11" s="446"/>
      <c r="J11" s="194"/>
    </row>
    <row r="12" spans="1:15" ht="16.149999999999999" customHeight="1" x14ac:dyDescent="0.25">
      <c r="A12" s="424">
        <v>3</v>
      </c>
      <c r="B12" s="447"/>
      <c r="C12" s="447"/>
      <c r="D12" s="447"/>
      <c r="E12" s="447"/>
      <c r="F12" s="447"/>
      <c r="G12" s="447"/>
      <c r="H12" s="447"/>
      <c r="I12" s="447"/>
      <c r="J12" s="162"/>
    </row>
    <row r="13" spans="1:15" ht="16.149999999999999" customHeight="1" x14ac:dyDescent="0.25">
      <c r="A13" s="424">
        <v>4</v>
      </c>
      <c r="B13" s="447"/>
      <c r="C13" s="447"/>
      <c r="D13" s="447"/>
      <c r="E13" s="447"/>
      <c r="F13" s="447"/>
      <c r="G13" s="447"/>
      <c r="H13" s="447"/>
      <c r="I13" s="447"/>
      <c r="J13" s="162"/>
    </row>
    <row r="14" spans="1:15" ht="16.149999999999999" customHeight="1" x14ac:dyDescent="0.25">
      <c r="A14" s="424">
        <v>5</v>
      </c>
      <c r="B14" s="446"/>
      <c r="C14" s="446"/>
      <c r="D14" s="446"/>
      <c r="E14" s="446"/>
      <c r="F14" s="446"/>
      <c r="G14" s="446"/>
      <c r="H14" s="446"/>
      <c r="I14" s="446"/>
      <c r="J14" s="194"/>
      <c r="L14" s="423"/>
    </row>
    <row r="15" spans="1:15" ht="16.149999999999999" customHeight="1" x14ac:dyDescent="0.25">
      <c r="A15" s="424">
        <v>6</v>
      </c>
      <c r="B15" s="446"/>
      <c r="C15" s="446"/>
      <c r="D15" s="446"/>
      <c r="E15" s="446"/>
      <c r="F15" s="446"/>
      <c r="G15" s="446"/>
      <c r="H15" s="446"/>
      <c r="I15" s="446"/>
      <c r="J15" s="194"/>
    </row>
    <row r="16" spans="1:15" ht="16.149999999999999" customHeight="1" x14ac:dyDescent="0.25">
      <c r="A16" s="424">
        <v>7</v>
      </c>
      <c r="B16" s="447"/>
      <c r="C16" s="447"/>
      <c r="D16" s="447"/>
      <c r="E16" s="447"/>
      <c r="F16" s="447"/>
      <c r="G16" s="447"/>
      <c r="H16" s="447"/>
      <c r="I16" s="447"/>
      <c r="J16" s="162"/>
    </row>
    <row r="17" spans="1:10" ht="16.149999999999999" customHeight="1" x14ac:dyDescent="0.25">
      <c r="A17" s="424">
        <v>8</v>
      </c>
      <c r="B17" s="447"/>
      <c r="C17" s="447"/>
      <c r="D17" s="447"/>
      <c r="E17" s="447"/>
      <c r="F17" s="447"/>
      <c r="G17" s="447"/>
      <c r="H17" s="447"/>
      <c r="I17" s="447"/>
      <c r="J17" s="162"/>
    </row>
    <row r="18" spans="1:10" ht="16.149999999999999" customHeight="1" x14ac:dyDescent="0.25">
      <c r="A18" s="424">
        <v>9</v>
      </c>
      <c r="B18" s="446"/>
      <c r="C18" s="446"/>
      <c r="D18" s="446"/>
      <c r="E18" s="446"/>
      <c r="F18" s="446"/>
      <c r="G18" s="446"/>
      <c r="H18" s="446"/>
      <c r="I18" s="446"/>
      <c r="J18" s="194"/>
    </row>
    <row r="19" spans="1:10" ht="16.149999999999999" customHeight="1" x14ac:dyDescent="0.25">
      <c r="A19" s="424">
        <v>10</v>
      </c>
      <c r="B19" s="446"/>
      <c r="C19" s="446"/>
      <c r="D19" s="446"/>
      <c r="E19" s="446"/>
      <c r="F19" s="446"/>
      <c r="G19" s="446"/>
      <c r="H19" s="446"/>
      <c r="I19" s="446"/>
      <c r="J19" s="194"/>
    </row>
    <row r="20" spans="1:10" ht="16.149999999999999" customHeight="1" x14ac:dyDescent="0.25">
      <c r="A20" s="424">
        <v>11</v>
      </c>
      <c r="B20" s="447"/>
      <c r="C20" s="447"/>
      <c r="D20" s="447"/>
      <c r="E20" s="447"/>
      <c r="F20" s="447"/>
      <c r="G20" s="447"/>
      <c r="H20" s="447"/>
      <c r="I20" s="447"/>
      <c r="J20" s="162"/>
    </row>
    <row r="21" spans="1:10" ht="16.149999999999999" customHeight="1" x14ac:dyDescent="0.25">
      <c r="A21" s="424">
        <v>12</v>
      </c>
      <c r="B21" s="447"/>
      <c r="C21" s="447"/>
      <c r="D21" s="447"/>
      <c r="E21" s="447"/>
      <c r="F21" s="447"/>
      <c r="G21" s="447"/>
      <c r="H21" s="447"/>
      <c r="I21" s="447"/>
      <c r="J21" s="162"/>
    </row>
    <row r="22" spans="1:10" ht="16.149999999999999" customHeight="1" x14ac:dyDescent="0.25">
      <c r="A22" s="424">
        <v>13</v>
      </c>
      <c r="B22" s="446"/>
      <c r="C22" s="446"/>
      <c r="D22" s="446"/>
      <c r="E22" s="446"/>
      <c r="F22" s="446"/>
      <c r="G22" s="446"/>
      <c r="H22" s="446"/>
      <c r="I22" s="446"/>
      <c r="J22" s="194"/>
    </row>
    <row r="23" spans="1:10" ht="16.149999999999999" customHeight="1" x14ac:dyDescent="0.25">
      <c r="A23" s="424">
        <v>14</v>
      </c>
      <c r="B23" s="446"/>
      <c r="C23" s="446"/>
      <c r="D23" s="446"/>
      <c r="E23" s="446"/>
      <c r="F23" s="446"/>
      <c r="G23" s="446"/>
      <c r="H23" s="446"/>
      <c r="I23" s="446"/>
      <c r="J23" s="194"/>
    </row>
    <row r="24" spans="1:10" ht="16.149999999999999" customHeight="1" x14ac:dyDescent="0.25">
      <c r="A24" s="424">
        <v>15</v>
      </c>
      <c r="B24" s="447"/>
      <c r="C24" s="447"/>
      <c r="D24" s="447"/>
      <c r="E24" s="447"/>
      <c r="F24" s="447"/>
      <c r="G24" s="447"/>
      <c r="H24" s="447"/>
      <c r="I24" s="447"/>
      <c r="J24" s="162"/>
    </row>
    <row r="25" spans="1:10" ht="16.149999999999999" customHeight="1" x14ac:dyDescent="0.25">
      <c r="A25" s="424">
        <v>16</v>
      </c>
      <c r="B25" s="447"/>
      <c r="C25" s="447"/>
      <c r="D25" s="447"/>
      <c r="E25" s="447"/>
      <c r="F25" s="447"/>
      <c r="G25" s="447"/>
      <c r="H25" s="447"/>
      <c r="I25" s="447"/>
      <c r="J25" s="162"/>
    </row>
    <row r="26" spans="1:10" ht="16.149999999999999" customHeight="1" x14ac:dyDescent="0.25">
      <c r="A26" s="424">
        <v>17</v>
      </c>
      <c r="B26" s="446"/>
      <c r="C26" s="446"/>
      <c r="D26" s="446"/>
      <c r="E26" s="446"/>
      <c r="F26" s="446"/>
      <c r="G26" s="446"/>
      <c r="H26" s="446"/>
      <c r="I26" s="446"/>
      <c r="J26" s="194"/>
    </row>
    <row r="27" spans="1:10" ht="16.149999999999999" customHeight="1" x14ac:dyDescent="0.25">
      <c r="A27" s="424">
        <v>18</v>
      </c>
      <c r="B27" s="446"/>
      <c r="C27" s="446"/>
      <c r="D27" s="446"/>
      <c r="E27" s="446"/>
      <c r="F27" s="446"/>
      <c r="G27" s="446"/>
      <c r="H27" s="446"/>
      <c r="I27" s="446"/>
      <c r="J27" s="194"/>
    </row>
    <row r="28" spans="1:10" ht="16.149999999999999" customHeight="1" x14ac:dyDescent="0.25">
      <c r="A28" s="424">
        <v>19</v>
      </c>
      <c r="B28" s="447"/>
      <c r="C28" s="447"/>
      <c r="D28" s="447"/>
      <c r="E28" s="447"/>
      <c r="F28" s="447"/>
      <c r="G28" s="447"/>
      <c r="H28" s="447"/>
      <c r="I28" s="447"/>
      <c r="J28" s="162"/>
    </row>
    <row r="29" spans="1:10" ht="16.149999999999999" customHeight="1" x14ac:dyDescent="0.25">
      <c r="A29" s="424">
        <v>20</v>
      </c>
      <c r="B29" s="447"/>
      <c r="C29" s="447"/>
      <c r="D29" s="447"/>
      <c r="E29" s="447"/>
      <c r="F29" s="447"/>
      <c r="G29" s="447"/>
      <c r="H29" s="447"/>
      <c r="I29" s="447"/>
      <c r="J29" s="162"/>
    </row>
    <row r="30" spans="1:10" ht="16.149999999999999" customHeight="1" x14ac:dyDescent="0.25">
      <c r="A30" s="424">
        <v>21</v>
      </c>
      <c r="B30" s="446"/>
      <c r="C30" s="446"/>
      <c r="D30" s="446"/>
      <c r="E30" s="446"/>
      <c r="F30" s="446"/>
      <c r="G30" s="446"/>
      <c r="H30" s="446"/>
      <c r="I30" s="446"/>
      <c r="J30" s="194"/>
    </row>
    <row r="31" spans="1:10" ht="16.149999999999999" customHeight="1" x14ac:dyDescent="0.25">
      <c r="A31" s="424">
        <v>22</v>
      </c>
      <c r="B31" s="446"/>
      <c r="C31" s="446"/>
      <c r="D31" s="446"/>
      <c r="E31" s="446"/>
      <c r="F31" s="446"/>
      <c r="G31" s="446"/>
      <c r="H31" s="446"/>
      <c r="I31" s="446"/>
      <c r="J31" s="194"/>
    </row>
    <row r="32" spans="1:10" ht="16.149999999999999" customHeight="1" x14ac:dyDescent="0.25">
      <c r="A32" s="424">
        <v>23</v>
      </c>
      <c r="B32" s="447"/>
      <c r="C32" s="447"/>
      <c r="D32" s="447"/>
      <c r="E32" s="447"/>
      <c r="F32" s="447"/>
      <c r="G32" s="447"/>
      <c r="H32" s="447"/>
      <c r="I32" s="447"/>
      <c r="J32" s="162"/>
    </row>
    <row r="33" spans="1:10" ht="16.149999999999999" customHeight="1" x14ac:dyDescent="0.25">
      <c r="A33" s="424">
        <v>24</v>
      </c>
      <c r="B33" s="447"/>
      <c r="C33" s="447"/>
      <c r="D33" s="447"/>
      <c r="E33" s="447"/>
      <c r="F33" s="447"/>
      <c r="G33" s="447"/>
      <c r="H33" s="447"/>
      <c r="I33" s="447"/>
      <c r="J33" s="162"/>
    </row>
    <row r="34" spans="1:10" ht="16.149999999999999" customHeight="1" x14ac:dyDescent="0.25">
      <c r="A34" s="424">
        <v>25</v>
      </c>
      <c r="B34" s="446"/>
      <c r="C34" s="446"/>
      <c r="D34" s="446"/>
      <c r="E34" s="446"/>
      <c r="F34" s="446"/>
      <c r="G34" s="446"/>
      <c r="H34" s="446"/>
      <c r="I34" s="446"/>
      <c r="J34" s="194"/>
    </row>
    <row r="35" spans="1:10" ht="16.149999999999999" customHeight="1" x14ac:dyDescent="0.25">
      <c r="A35" s="424">
        <v>26</v>
      </c>
      <c r="B35" s="446"/>
      <c r="C35" s="446"/>
      <c r="D35" s="446"/>
      <c r="E35" s="446"/>
      <c r="F35" s="446"/>
      <c r="G35" s="446"/>
      <c r="H35" s="446"/>
      <c r="I35" s="446"/>
      <c r="J35" s="194"/>
    </row>
    <row r="36" spans="1:10" ht="16.149999999999999" customHeight="1" x14ac:dyDescent="0.25">
      <c r="A36" s="424">
        <v>27</v>
      </c>
      <c r="B36" s="447"/>
      <c r="C36" s="447"/>
      <c r="D36" s="447"/>
      <c r="E36" s="447"/>
      <c r="F36" s="447"/>
      <c r="G36" s="447"/>
      <c r="H36" s="447"/>
      <c r="I36" s="447"/>
      <c r="J36" s="162"/>
    </row>
    <row r="37" spans="1:10" ht="16.149999999999999" customHeight="1" x14ac:dyDescent="0.25">
      <c r="A37" s="424">
        <v>28</v>
      </c>
      <c r="B37" s="447"/>
      <c r="C37" s="447"/>
      <c r="D37" s="447"/>
      <c r="E37" s="447"/>
      <c r="F37" s="447"/>
      <c r="G37" s="447"/>
      <c r="H37" s="447"/>
      <c r="I37" s="447"/>
      <c r="J37" s="162"/>
    </row>
    <row r="38" spans="1:10" ht="16.149999999999999" customHeight="1" x14ac:dyDescent="0.25">
      <c r="A38" s="424">
        <v>29</v>
      </c>
      <c r="B38" s="446"/>
      <c r="C38" s="446"/>
      <c r="D38" s="446"/>
      <c r="E38" s="446"/>
      <c r="F38" s="446"/>
      <c r="G38" s="446"/>
      <c r="H38" s="446"/>
      <c r="I38" s="446"/>
      <c r="J38" s="194"/>
    </row>
    <row r="39" spans="1:10" ht="16.149999999999999" customHeight="1" x14ac:dyDescent="0.25">
      <c r="A39" s="424">
        <v>30</v>
      </c>
      <c r="B39" s="446"/>
      <c r="C39" s="446"/>
      <c r="D39" s="446"/>
      <c r="E39" s="446"/>
      <c r="F39" s="446"/>
      <c r="G39" s="446"/>
      <c r="H39" s="446"/>
      <c r="I39" s="446"/>
      <c r="J39" s="194"/>
    </row>
    <row r="40" spans="1:10" ht="16.149999999999999" customHeight="1" thickBot="1" x14ac:dyDescent="0.3">
      <c r="A40" s="424">
        <v>31</v>
      </c>
      <c r="B40" s="447"/>
      <c r="C40" s="447"/>
      <c r="D40" s="447"/>
      <c r="E40" s="447"/>
      <c r="F40" s="447"/>
      <c r="G40" s="447"/>
      <c r="H40" s="447"/>
      <c r="I40" s="447"/>
      <c r="J40" s="162"/>
    </row>
    <row r="41" spans="1:10" ht="19.149999999999999" customHeight="1" thickBot="1" x14ac:dyDescent="0.3">
      <c r="E41" s="489" t="s">
        <v>381</v>
      </c>
      <c r="F41" s="490"/>
      <c r="G41" s="490"/>
      <c r="H41" s="491"/>
      <c r="I41" s="425" t="str">
        <f>IFERROR(_xlfn.PERCENTILE.INC($B$10:$I$40,0.95),"")</f>
        <v/>
      </c>
    </row>
    <row r="42" spans="1:10" ht="6.6" customHeight="1" thickBot="1" x14ac:dyDescent="0.3">
      <c r="E42" s="430"/>
      <c r="F42" s="430"/>
      <c r="G42" s="430"/>
      <c r="H42" s="430"/>
      <c r="I42" s="431"/>
    </row>
    <row r="43" spans="1:10" ht="15" customHeight="1" x14ac:dyDescent="0.25">
      <c r="A43" s="495" t="s">
        <v>396</v>
      </c>
      <c r="B43" s="496"/>
      <c r="C43" s="496"/>
      <c r="D43" s="496"/>
      <c r="E43" s="496"/>
      <c r="F43" s="496"/>
      <c r="G43" s="496"/>
      <c r="H43" s="496"/>
      <c r="I43" s="496"/>
      <c r="J43" s="497"/>
    </row>
    <row r="44" spans="1:10" ht="15" customHeight="1" x14ac:dyDescent="0.25">
      <c r="A44" s="498" t="s">
        <v>379</v>
      </c>
      <c r="B44" s="499"/>
      <c r="C44" s="499"/>
      <c r="D44" s="499"/>
      <c r="E44" s="499"/>
      <c r="F44" s="499"/>
      <c r="G44" s="499"/>
      <c r="H44" s="499"/>
      <c r="I44" s="499"/>
      <c r="J44" s="500"/>
    </row>
    <row r="45" spans="1:10" ht="15" customHeight="1" x14ac:dyDescent="0.25">
      <c r="A45" s="501" t="s">
        <v>380</v>
      </c>
      <c r="B45" s="499"/>
      <c r="C45" s="499"/>
      <c r="D45" s="499"/>
      <c r="E45" s="499"/>
      <c r="F45" s="499"/>
      <c r="G45" s="499"/>
      <c r="H45" s="499"/>
      <c r="I45" s="499"/>
      <c r="J45" s="500"/>
    </row>
    <row r="46" spans="1:10" ht="15" customHeight="1" thickBot="1" x14ac:dyDescent="0.3">
      <c r="A46" s="486" t="s">
        <v>398</v>
      </c>
      <c r="B46" s="487"/>
      <c r="C46" s="487"/>
      <c r="D46" s="487"/>
      <c r="E46" s="487"/>
      <c r="F46" s="487"/>
      <c r="G46" s="487"/>
      <c r="H46" s="487"/>
      <c r="I46" s="487"/>
      <c r="J46" s="488"/>
    </row>
    <row r="47" spans="1:10" ht="27.6" customHeight="1" x14ac:dyDescent="0.25">
      <c r="A47" s="485" t="s">
        <v>397</v>
      </c>
      <c r="B47" s="485"/>
      <c r="C47" s="485"/>
      <c r="D47" s="485"/>
      <c r="E47" s="485"/>
      <c r="F47" s="485"/>
      <c r="G47" s="485"/>
      <c r="H47" s="485"/>
      <c r="I47" s="485"/>
      <c r="J47" s="485"/>
    </row>
    <row r="48" spans="1:10" ht="14.45" customHeight="1" x14ac:dyDescent="0.25">
      <c r="A48" s="485" t="s">
        <v>386</v>
      </c>
      <c r="B48" s="485"/>
      <c r="C48" s="485"/>
      <c r="D48" s="485"/>
      <c r="E48" s="485"/>
      <c r="F48" s="485"/>
      <c r="G48" s="485"/>
      <c r="H48" s="485"/>
      <c r="I48" s="485"/>
      <c r="J48" s="485"/>
    </row>
    <row r="50" ht="14.45" customHeight="1" x14ac:dyDescent="0.25"/>
    <row r="51" ht="14.45" customHeight="1" x14ac:dyDescent="0.25"/>
    <row r="52" ht="15" customHeight="1" x14ac:dyDescent="0.25"/>
  </sheetData>
  <sheetProtection sheet="1" objects="1" scenarios="1"/>
  <mergeCells count="10">
    <mergeCell ref="A48:J48"/>
    <mergeCell ref="A46:J46"/>
    <mergeCell ref="E41:H41"/>
    <mergeCell ref="C6:D6"/>
    <mergeCell ref="A7:J7"/>
    <mergeCell ref="A43:J43"/>
    <mergeCell ref="A44:J44"/>
    <mergeCell ref="A45:J45"/>
    <mergeCell ref="A47:J47"/>
    <mergeCell ref="B8:I8"/>
  </mergeCells>
  <printOptions horizontalCentered="1"/>
  <pageMargins left="0.5" right="0.5" top="0.5" bottom="0.4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topLeftCell="A31" workbookViewId="0">
      <selection activeCell="B5" sqref="B5"/>
    </sheetView>
  </sheetViews>
  <sheetFormatPr defaultRowHeight="12.75" x14ac:dyDescent="0.2"/>
  <cols>
    <col min="1" max="1" width="34.140625" customWidth="1"/>
    <col min="6" max="6" width="20.42578125" customWidth="1"/>
    <col min="7" max="7" width="3.28515625" customWidth="1"/>
    <col min="8" max="8" width="34.85546875" customWidth="1"/>
    <col min="13" max="13" width="20.7109375" customWidth="1"/>
  </cols>
  <sheetData>
    <row r="1" spans="1:13" ht="24.75" customHeight="1" x14ac:dyDescent="0.2">
      <c r="A1" s="502" t="s">
        <v>296</v>
      </c>
      <c r="B1" s="502"/>
      <c r="C1" s="502"/>
      <c r="D1" s="502"/>
      <c r="E1" s="502"/>
      <c r="F1" s="502"/>
    </row>
    <row r="2" spans="1:13" x14ac:dyDescent="0.2">
      <c r="A2" s="373" t="s">
        <v>1</v>
      </c>
      <c r="B2" s="508">
        <f>'Rapid Rate WTP Monthly Rept'!G4</f>
        <v>0</v>
      </c>
      <c r="C2" s="508"/>
    </row>
    <row r="3" spans="1:13" x14ac:dyDescent="0.2">
      <c r="A3" s="373" t="s">
        <v>0</v>
      </c>
      <c r="B3" s="509">
        <f>'Rapid Rate WTP Monthly Rept'!C4</f>
        <v>0</v>
      </c>
      <c r="C3" s="508"/>
    </row>
    <row r="4" spans="1:13" x14ac:dyDescent="0.2">
      <c r="A4" s="370"/>
      <c r="B4" s="371"/>
      <c r="C4" s="82"/>
    </row>
    <row r="5" spans="1:13" ht="16.5" customHeight="1" x14ac:dyDescent="0.2">
      <c r="A5" s="372" t="s">
        <v>300</v>
      </c>
      <c r="B5" s="374"/>
      <c r="C5" s="505" t="s">
        <v>301</v>
      </c>
      <c r="D5" s="506"/>
      <c r="E5" s="503"/>
      <c r="F5" s="504"/>
      <c r="H5" s="372" t="s">
        <v>302</v>
      </c>
      <c r="I5" s="374"/>
      <c r="J5" s="505" t="s">
        <v>301</v>
      </c>
      <c r="K5" s="506"/>
      <c r="L5" s="503"/>
      <c r="M5" s="504"/>
    </row>
    <row r="6" spans="1:13" ht="75" x14ac:dyDescent="0.25">
      <c r="A6" s="366" t="s">
        <v>297</v>
      </c>
      <c r="B6" s="367" t="s">
        <v>289</v>
      </c>
      <c r="C6" s="367" t="s">
        <v>290</v>
      </c>
      <c r="D6" s="367" t="s">
        <v>291</v>
      </c>
      <c r="E6" s="367" t="s">
        <v>292</v>
      </c>
      <c r="F6" s="367" t="s">
        <v>293</v>
      </c>
      <c r="H6" s="366" t="s">
        <v>297</v>
      </c>
      <c r="I6" s="367" t="s">
        <v>289</v>
      </c>
      <c r="J6" s="367" t="s">
        <v>290</v>
      </c>
      <c r="K6" s="367" t="s">
        <v>291</v>
      </c>
      <c r="L6" s="367" t="s">
        <v>292</v>
      </c>
      <c r="M6" s="367" t="s">
        <v>293</v>
      </c>
    </row>
    <row r="7" spans="1:13" ht="15.75" thickBot="1" x14ac:dyDescent="0.3">
      <c r="A7" s="368" t="s">
        <v>299</v>
      </c>
      <c r="B7" s="369">
        <v>0.08</v>
      </c>
      <c r="C7" s="369">
        <v>0.08</v>
      </c>
      <c r="D7" s="369">
        <v>0.09</v>
      </c>
      <c r="E7" s="369" t="s">
        <v>294</v>
      </c>
      <c r="F7" s="369" t="s">
        <v>298</v>
      </c>
      <c r="H7" s="368" t="s">
        <v>308</v>
      </c>
      <c r="I7" s="369">
        <v>0.13</v>
      </c>
      <c r="J7" s="369">
        <v>0.14000000000000001</v>
      </c>
      <c r="K7" s="369">
        <v>0.05</v>
      </c>
      <c r="L7" s="369" t="s">
        <v>306</v>
      </c>
      <c r="M7" s="369" t="s">
        <v>307</v>
      </c>
    </row>
    <row r="8" spans="1:13" ht="19.5" thickTop="1" x14ac:dyDescent="0.3">
      <c r="A8" s="375"/>
      <c r="B8" s="376"/>
      <c r="C8" s="376"/>
      <c r="D8" s="376"/>
      <c r="E8" s="376"/>
      <c r="F8" s="377"/>
      <c r="H8" s="375"/>
      <c r="I8" s="376"/>
      <c r="J8" s="376"/>
      <c r="K8" s="376"/>
      <c r="L8" s="376"/>
      <c r="M8" s="377"/>
    </row>
    <row r="9" spans="1:13" ht="18.75" x14ac:dyDescent="0.3">
      <c r="A9" s="374"/>
      <c r="B9" s="378"/>
      <c r="C9" s="378"/>
      <c r="D9" s="378"/>
      <c r="E9" s="378"/>
      <c r="F9" s="379"/>
      <c r="H9" s="374"/>
      <c r="I9" s="378"/>
      <c r="J9" s="378"/>
      <c r="K9" s="378"/>
      <c r="L9" s="378"/>
      <c r="M9" s="379"/>
    </row>
    <row r="10" spans="1:13" ht="18.75" x14ac:dyDescent="0.3">
      <c r="A10" s="374"/>
      <c r="B10" s="378"/>
      <c r="C10" s="378"/>
      <c r="D10" s="378"/>
      <c r="E10" s="378"/>
      <c r="F10" s="379"/>
      <c r="H10" s="374"/>
      <c r="I10" s="378"/>
      <c r="J10" s="378"/>
      <c r="K10" s="378"/>
      <c r="L10" s="378"/>
      <c r="M10" s="379"/>
    </row>
    <row r="11" spans="1:13" ht="18.75" x14ac:dyDescent="0.3">
      <c r="A11" s="374"/>
      <c r="B11" s="378"/>
      <c r="C11" s="378"/>
      <c r="D11" s="378"/>
      <c r="E11" s="378"/>
      <c r="F11" s="379"/>
      <c r="H11" s="374"/>
      <c r="I11" s="378"/>
      <c r="J11" s="378"/>
      <c r="K11" s="378"/>
      <c r="L11" s="378"/>
      <c r="M11" s="379"/>
    </row>
    <row r="12" spans="1:13" ht="18.75" x14ac:dyDescent="0.3">
      <c r="A12" s="374"/>
      <c r="B12" s="380"/>
      <c r="C12" s="378"/>
      <c r="D12" s="378"/>
      <c r="E12" s="378"/>
      <c r="F12" s="379"/>
      <c r="H12" s="374"/>
      <c r="I12" s="380"/>
      <c r="J12" s="378"/>
      <c r="K12" s="378"/>
      <c r="L12" s="378"/>
      <c r="M12" s="379"/>
    </row>
    <row r="13" spans="1:13" ht="18.75" x14ac:dyDescent="0.3">
      <c r="A13" s="374"/>
      <c r="B13" s="378"/>
      <c r="C13" s="378"/>
      <c r="D13" s="378"/>
      <c r="E13" s="378"/>
      <c r="F13" s="379"/>
      <c r="H13" s="374"/>
      <c r="I13" s="378"/>
      <c r="J13" s="378"/>
      <c r="K13" s="378"/>
      <c r="L13" s="378"/>
      <c r="M13" s="379"/>
    </row>
    <row r="14" spans="1:13" ht="18.75" x14ac:dyDescent="0.3">
      <c r="A14" s="374"/>
      <c r="B14" s="380"/>
      <c r="C14" s="380"/>
      <c r="D14" s="378"/>
      <c r="E14" s="378"/>
      <c r="F14" s="379"/>
      <c r="H14" s="374"/>
      <c r="I14" s="380"/>
      <c r="J14" s="380"/>
      <c r="K14" s="378"/>
      <c r="L14" s="378"/>
      <c r="M14" s="379"/>
    </row>
    <row r="15" spans="1:13" x14ac:dyDescent="0.2">
      <c r="E15" t="s">
        <v>295</v>
      </c>
      <c r="L15" t="s">
        <v>295</v>
      </c>
    </row>
    <row r="17" spans="1:13" x14ac:dyDescent="0.2">
      <c r="A17" s="326"/>
      <c r="B17" s="454"/>
      <c r="C17" s="454"/>
      <c r="D17" s="454"/>
      <c r="E17" s="454"/>
      <c r="H17" s="326"/>
      <c r="I17" s="454"/>
      <c r="J17" s="454"/>
      <c r="K17" s="454"/>
      <c r="L17" s="454"/>
    </row>
    <row r="18" spans="1:13" ht="18.75" customHeight="1" x14ac:dyDescent="0.2">
      <c r="A18" s="372" t="s">
        <v>303</v>
      </c>
      <c r="B18" s="374"/>
      <c r="C18" s="505" t="s">
        <v>301</v>
      </c>
      <c r="D18" s="506"/>
      <c r="E18" s="503"/>
      <c r="F18" s="504"/>
      <c r="H18" s="372" t="s">
        <v>304</v>
      </c>
      <c r="I18" s="374"/>
      <c r="J18" s="505" t="s">
        <v>301</v>
      </c>
      <c r="K18" s="506"/>
      <c r="L18" s="503"/>
      <c r="M18" s="504"/>
    </row>
    <row r="19" spans="1:13" ht="75.75" thickBot="1" x14ac:dyDescent="0.3">
      <c r="A19" s="366" t="s">
        <v>297</v>
      </c>
      <c r="B19" s="367" t="s">
        <v>289</v>
      </c>
      <c r="C19" s="367" t="s">
        <v>290</v>
      </c>
      <c r="D19" s="367" t="s">
        <v>291</v>
      </c>
      <c r="E19" s="367" t="s">
        <v>292</v>
      </c>
      <c r="F19" s="367" t="s">
        <v>293</v>
      </c>
      <c r="H19" s="366" t="s">
        <v>297</v>
      </c>
      <c r="I19" s="367" t="s">
        <v>289</v>
      </c>
      <c r="J19" s="367" t="s">
        <v>290</v>
      </c>
      <c r="K19" s="367" t="s">
        <v>291</v>
      </c>
      <c r="L19" s="367" t="s">
        <v>292</v>
      </c>
      <c r="M19" s="367" t="s">
        <v>293</v>
      </c>
    </row>
    <row r="20" spans="1:13" ht="19.5" thickTop="1" x14ac:dyDescent="0.3">
      <c r="A20" s="375"/>
      <c r="B20" s="376"/>
      <c r="C20" s="376"/>
      <c r="D20" s="376"/>
      <c r="E20" s="376"/>
      <c r="F20" s="377"/>
      <c r="H20" s="375"/>
      <c r="I20" s="376"/>
      <c r="J20" s="376"/>
      <c r="K20" s="376"/>
      <c r="L20" s="376"/>
      <c r="M20" s="377"/>
    </row>
    <row r="21" spans="1:13" ht="18.75" x14ac:dyDescent="0.3">
      <c r="A21" s="374"/>
      <c r="B21" s="378"/>
      <c r="C21" s="378"/>
      <c r="D21" s="378"/>
      <c r="E21" s="378"/>
      <c r="F21" s="379"/>
      <c r="H21" s="374"/>
      <c r="I21" s="378"/>
      <c r="J21" s="378"/>
      <c r="K21" s="378"/>
      <c r="L21" s="378"/>
      <c r="M21" s="379"/>
    </row>
    <row r="22" spans="1:13" ht="18.75" x14ac:dyDescent="0.3">
      <c r="A22" s="374"/>
      <c r="B22" s="378"/>
      <c r="C22" s="378"/>
      <c r="D22" s="378"/>
      <c r="E22" s="378"/>
      <c r="F22" s="379"/>
      <c r="H22" s="374"/>
      <c r="I22" s="378"/>
      <c r="J22" s="378"/>
      <c r="K22" s="378"/>
      <c r="L22" s="378"/>
      <c r="M22" s="379"/>
    </row>
    <row r="23" spans="1:13" ht="18.75" x14ac:dyDescent="0.3">
      <c r="A23" s="374"/>
      <c r="B23" s="378"/>
      <c r="C23" s="378"/>
      <c r="D23" s="378"/>
      <c r="E23" s="378"/>
      <c r="F23" s="379"/>
      <c r="H23" s="374"/>
      <c r="I23" s="378"/>
      <c r="J23" s="378"/>
      <c r="K23" s="378"/>
      <c r="L23" s="378"/>
      <c r="M23" s="379"/>
    </row>
    <row r="24" spans="1:13" ht="18.75" x14ac:dyDescent="0.3">
      <c r="A24" s="374"/>
      <c r="B24" s="380"/>
      <c r="C24" s="378"/>
      <c r="D24" s="378"/>
      <c r="E24" s="378"/>
      <c r="F24" s="379"/>
      <c r="H24" s="374"/>
      <c r="I24" s="380"/>
      <c r="J24" s="378"/>
      <c r="K24" s="378"/>
      <c r="L24" s="378"/>
      <c r="M24" s="379"/>
    </row>
    <row r="25" spans="1:13" ht="18.75" x14ac:dyDescent="0.3">
      <c r="A25" s="374"/>
      <c r="B25" s="378"/>
      <c r="C25" s="378"/>
      <c r="D25" s="378"/>
      <c r="E25" s="378"/>
      <c r="F25" s="379"/>
      <c r="H25" s="374"/>
      <c r="I25" s="378"/>
      <c r="J25" s="378"/>
      <c r="K25" s="378"/>
      <c r="L25" s="378"/>
      <c r="M25" s="379"/>
    </row>
    <row r="26" spans="1:13" ht="18.75" x14ac:dyDescent="0.3">
      <c r="A26" s="374"/>
      <c r="B26" s="380"/>
      <c r="C26" s="380"/>
      <c r="D26" s="378"/>
      <c r="E26" s="378"/>
      <c r="F26" s="379"/>
      <c r="H26" s="374"/>
      <c r="I26" s="380"/>
      <c r="J26" s="380"/>
      <c r="K26" s="378"/>
      <c r="L26" s="378"/>
      <c r="M26" s="379"/>
    </row>
    <row r="27" spans="1:13" x14ac:dyDescent="0.2">
      <c r="L27" t="s">
        <v>295</v>
      </c>
    </row>
    <row r="29" spans="1:13" ht="18.75" customHeight="1" x14ac:dyDescent="0.2">
      <c r="A29" s="372" t="s">
        <v>305</v>
      </c>
      <c r="B29" s="374"/>
      <c r="C29" s="505" t="s">
        <v>301</v>
      </c>
      <c r="D29" s="506"/>
      <c r="E29" s="503"/>
      <c r="F29" s="504"/>
    </row>
    <row r="30" spans="1:13" ht="75.75" thickBot="1" x14ac:dyDescent="0.3">
      <c r="A30" s="366" t="s">
        <v>297</v>
      </c>
      <c r="B30" s="367" t="s">
        <v>289</v>
      </c>
      <c r="C30" s="367" t="s">
        <v>290</v>
      </c>
      <c r="D30" s="367" t="s">
        <v>291</v>
      </c>
      <c r="E30" s="367" t="s">
        <v>292</v>
      </c>
      <c r="F30" s="367" t="s">
        <v>293</v>
      </c>
    </row>
    <row r="31" spans="1:13" ht="19.5" thickTop="1" x14ac:dyDescent="0.3">
      <c r="A31" s="375"/>
      <c r="B31" s="376"/>
      <c r="C31" s="376"/>
      <c r="D31" s="376"/>
      <c r="E31" s="376"/>
      <c r="F31" s="377"/>
    </row>
    <row r="32" spans="1:13" ht="18.75" x14ac:dyDescent="0.3">
      <c r="A32" s="381"/>
      <c r="B32" s="382"/>
      <c r="C32" s="382"/>
      <c r="D32" s="382"/>
      <c r="E32" s="382"/>
      <c r="F32" s="383"/>
    </row>
    <row r="33" spans="1:6" ht="18.75" x14ac:dyDescent="0.3">
      <c r="A33" s="374"/>
      <c r="B33" s="378"/>
      <c r="C33" s="378"/>
      <c r="D33" s="378"/>
      <c r="E33" s="378"/>
      <c r="F33" s="379"/>
    </row>
    <row r="34" spans="1:6" ht="18.75" x14ac:dyDescent="0.3">
      <c r="A34" s="374"/>
      <c r="B34" s="378"/>
      <c r="C34" s="378"/>
      <c r="D34" s="378"/>
      <c r="E34" s="378"/>
      <c r="F34" s="379"/>
    </row>
    <row r="35" spans="1:6" ht="18.75" x14ac:dyDescent="0.3">
      <c r="A35" s="374"/>
      <c r="B35" s="380"/>
      <c r="C35" s="378"/>
      <c r="D35" s="378"/>
      <c r="E35" s="378"/>
      <c r="F35" s="379"/>
    </row>
    <row r="36" spans="1:6" ht="18.75" x14ac:dyDescent="0.3">
      <c r="A36" s="374"/>
      <c r="B36" s="378"/>
      <c r="C36" s="378"/>
      <c r="D36" s="378"/>
      <c r="E36" s="378"/>
      <c r="F36" s="379"/>
    </row>
    <row r="37" spans="1:6" ht="18.75" x14ac:dyDescent="0.3">
      <c r="A37" s="374"/>
      <c r="B37" s="380"/>
      <c r="C37" s="380"/>
      <c r="D37" s="378"/>
      <c r="E37" s="378"/>
      <c r="F37" s="379"/>
    </row>
    <row r="38" spans="1:6" x14ac:dyDescent="0.2">
      <c r="E38" t="s">
        <v>295</v>
      </c>
    </row>
    <row r="40" spans="1:6" x14ac:dyDescent="0.2">
      <c r="A40" s="326"/>
      <c r="B40" s="507"/>
      <c r="C40" s="454"/>
    </row>
    <row r="41" spans="1:6" x14ac:dyDescent="0.2">
      <c r="B41" s="454"/>
      <c r="C41" s="454"/>
      <c r="D41" s="454"/>
      <c r="E41" s="454"/>
    </row>
    <row r="42" spans="1:6" x14ac:dyDescent="0.2">
      <c r="A42" s="326"/>
      <c r="B42" s="454"/>
      <c r="C42" s="454"/>
      <c r="D42" s="454"/>
      <c r="E42" s="454"/>
    </row>
  </sheetData>
  <sheetProtection sheet="1" objects="1" scenarios="1" selectLockedCells="1"/>
  <customSheetViews>
    <customSheetView guid="{A2437033-322C-442F-8B0C-90A704A94F2F}" fitToPage="1">
      <selection activeCell="I8" sqref="I8"/>
      <pageMargins left="0.25" right="0.25" top="0.75" bottom="0.5" header="0.3" footer="0.3"/>
      <printOptions horizontalCentered="1"/>
      <pageSetup scale="68" orientation="landscape" r:id="rId1"/>
    </customSheetView>
    <customSheetView guid="{257057B6-2D53-4FEE-AA54-1ECF59604DC0}" showPageBreaks="1" fitToPage="1" printArea="1">
      <selection activeCell="I8" sqref="I8"/>
      <pageMargins left="0.25" right="0.25" top="0.75" bottom="0.5" header="0.3" footer="0.3"/>
      <printOptions horizontalCentered="1"/>
      <pageSetup scale="68" orientation="landscape" r:id="rId2"/>
    </customSheetView>
    <customSheetView guid="{EE9AC70A-7761-44F1-B893-5D597A724855}" showPageBreaks="1" fitToPage="1" printArea="1">
      <selection activeCell="I8" sqref="I8"/>
      <pageMargins left="0.25" right="0.25" top="0.75" bottom="0.5" header="0.3" footer="0.3"/>
      <printOptions horizontalCentered="1"/>
      <pageSetup scale="68" orientation="landscape" r:id="rId3"/>
    </customSheetView>
  </customSheetViews>
  <mergeCells count="20">
    <mergeCell ref="J5:K5"/>
    <mergeCell ref="L5:M5"/>
    <mergeCell ref="B2:C2"/>
    <mergeCell ref="B3:C3"/>
    <mergeCell ref="C18:D18"/>
    <mergeCell ref="E18:F18"/>
    <mergeCell ref="J18:K18"/>
    <mergeCell ref="L18:M18"/>
    <mergeCell ref="I17:J17"/>
    <mergeCell ref="K17:L17"/>
    <mergeCell ref="B41:C42"/>
    <mergeCell ref="D41:E42"/>
    <mergeCell ref="A1:F1"/>
    <mergeCell ref="E5:F5"/>
    <mergeCell ref="C5:D5"/>
    <mergeCell ref="C29:D29"/>
    <mergeCell ref="E29:F29"/>
    <mergeCell ref="B17:C17"/>
    <mergeCell ref="D17:E17"/>
    <mergeCell ref="B40:C40"/>
  </mergeCells>
  <printOptions horizontalCentered="1"/>
  <pageMargins left="0.25" right="0.25" top="0.75" bottom="0.5" header="0.3" footer="0.3"/>
  <pageSetup scale="68"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3"/>
  <sheetViews>
    <sheetView topLeftCell="A2" workbookViewId="0">
      <pane ySplit="13" topLeftCell="A42" activePane="bottomLeft" state="frozen"/>
      <selection activeCell="C9" sqref="C9"/>
      <selection pane="bottomLeft" activeCell="D40" sqref="D40"/>
    </sheetView>
  </sheetViews>
  <sheetFormatPr defaultRowHeight="12.75" x14ac:dyDescent="0.2"/>
  <cols>
    <col min="1" max="1" width="8.5703125" customWidth="1"/>
    <col min="2" max="2" width="10.140625" customWidth="1"/>
    <col min="4" max="4" width="8" customWidth="1"/>
    <col min="6" max="6" width="10.140625" customWidth="1"/>
    <col min="7" max="7" width="9.7109375" customWidth="1"/>
    <col min="10" max="10" width="10.28515625" customWidth="1"/>
    <col min="11" max="11" width="9.85546875" customWidth="1"/>
    <col min="13" max="13" width="13.140625" customWidth="1"/>
    <col min="14" max="14" width="8.5703125" customWidth="1"/>
  </cols>
  <sheetData>
    <row r="1" spans="1:18" x14ac:dyDescent="0.2">
      <c r="F1" s="55" t="s">
        <v>54</v>
      </c>
      <c r="G1" s="56"/>
      <c r="H1" s="56"/>
      <c r="I1" s="56"/>
    </row>
    <row r="2" spans="1:18" x14ac:dyDescent="0.2">
      <c r="F2" s="55" t="s">
        <v>137</v>
      </c>
      <c r="G2" s="56"/>
      <c r="H2" s="56"/>
      <c r="I2" s="56"/>
    </row>
    <row r="3" spans="1:18" ht="21.75" customHeight="1" thickBot="1" x14ac:dyDescent="0.25"/>
    <row r="4" spans="1:18" ht="13.5" thickBot="1" x14ac:dyDescent="0.25">
      <c r="B4" s="2" t="s">
        <v>0</v>
      </c>
      <c r="C4" s="117">
        <f>'Rapid Rate WTP Monthly Rept'!C4</f>
        <v>0</v>
      </c>
      <c r="D4" s="234"/>
      <c r="E4" s="2" t="s">
        <v>1</v>
      </c>
      <c r="F4" s="17">
        <f>'Rapid Rate WTP Monthly Rept'!G4</f>
        <v>0</v>
      </c>
      <c r="G4" s="52"/>
      <c r="H4" s="12"/>
      <c r="J4" s="243" t="s">
        <v>35</v>
      </c>
      <c r="K4" s="11">
        <f>'Rapid Rate WTP Monthly Rept'!M2</f>
        <v>0</v>
      </c>
      <c r="L4" s="243" t="s">
        <v>36</v>
      </c>
      <c r="M4" s="118">
        <f>'Rapid Rate WTP Monthly Rept'!O2</f>
        <v>0</v>
      </c>
    </row>
    <row r="5" spans="1:18" ht="13.5" thickBot="1" x14ac:dyDescent="0.25">
      <c r="B5" s="2" t="s">
        <v>4</v>
      </c>
      <c r="C5" s="116">
        <f>'Rapid Rate WTP Monthly Rept'!N4</f>
        <v>0</v>
      </c>
      <c r="D5" s="111"/>
      <c r="I5" s="242" t="s">
        <v>55</v>
      </c>
      <c r="J5" s="56"/>
      <c r="K5" s="32"/>
      <c r="L5" s="53"/>
      <c r="M5" s="47"/>
    </row>
    <row r="6" spans="1:18" ht="13.5" thickBot="1" x14ac:dyDescent="0.25">
      <c r="B6" s="2" t="s">
        <v>2</v>
      </c>
      <c r="C6" s="248">
        <f>'Rapid Rate WTP Monthly Rept'!C5</f>
        <v>0</v>
      </c>
      <c r="E6" s="3" t="s">
        <v>3</v>
      </c>
      <c r="F6" s="17">
        <f>'Rapid Rate WTP Monthly Rept'!G5</f>
        <v>0</v>
      </c>
      <c r="G6" s="12"/>
      <c r="H6" t="s">
        <v>133</v>
      </c>
      <c r="I6" s="242" t="s">
        <v>56</v>
      </c>
      <c r="J6" s="56"/>
      <c r="K6" s="169"/>
    </row>
    <row r="7" spans="1:18" ht="13.5" thickBot="1" x14ac:dyDescent="0.25">
      <c r="B7" s="2" t="s">
        <v>5</v>
      </c>
      <c r="C7" s="246">
        <f>'Rapid Rate WTP Monthly Rept'!N5</f>
        <v>0</v>
      </c>
      <c r="D7" s="12"/>
      <c r="F7" s="2"/>
      <c r="G7" s="235"/>
      <c r="I7" s="242" t="s">
        <v>57</v>
      </c>
      <c r="J7" s="56"/>
      <c r="K7" s="32"/>
      <c r="L7" s="53"/>
      <c r="M7" s="47"/>
    </row>
    <row r="8" spans="1:18" ht="13.5" thickBot="1" x14ac:dyDescent="0.25">
      <c r="A8" s="242" t="s">
        <v>128</v>
      </c>
      <c r="B8" s="56"/>
      <c r="C8" s="236"/>
      <c r="F8" s="3" t="s">
        <v>129</v>
      </c>
      <c r="G8" s="26">
        <f>'Req''d CT Calc'!G9</f>
        <v>1</v>
      </c>
      <c r="H8" s="237" t="s">
        <v>132</v>
      </c>
      <c r="L8" s="247"/>
    </row>
    <row r="9" spans="1:18" ht="13.5" thickBot="1" x14ac:dyDescent="0.25">
      <c r="A9" s="244" t="s">
        <v>58</v>
      </c>
      <c r="B9" s="56"/>
      <c r="C9" s="56"/>
      <c r="D9" s="261">
        <v>3</v>
      </c>
      <c r="F9" s="244" t="s">
        <v>59</v>
      </c>
      <c r="G9" s="56"/>
      <c r="H9" s="56"/>
      <c r="I9" s="168">
        <v>2</v>
      </c>
      <c r="K9" s="245" t="s">
        <v>102</v>
      </c>
      <c r="L9" s="56"/>
      <c r="M9" s="56"/>
      <c r="N9" s="56"/>
      <c r="O9" s="123">
        <f>IF((D9-I9)&lt;0.5,0.5,(D9-I9))</f>
        <v>1</v>
      </c>
    </row>
    <row r="10" spans="1:18" x14ac:dyDescent="0.2">
      <c r="A10" s="2"/>
      <c r="D10" s="343"/>
      <c r="F10" s="1"/>
      <c r="I10" s="186"/>
      <c r="K10" s="2"/>
      <c r="O10" s="186"/>
    </row>
    <row r="11" spans="1:18" ht="13.5" thickBot="1" x14ac:dyDescent="0.25">
      <c r="B11" s="210" t="s">
        <v>113</v>
      </c>
    </row>
    <row r="12" spans="1:18" ht="13.5" thickTop="1" x14ac:dyDescent="0.2">
      <c r="A12" s="57"/>
      <c r="B12" s="58"/>
      <c r="C12" s="59"/>
      <c r="D12" s="119" t="s">
        <v>60</v>
      </c>
      <c r="E12" s="58"/>
      <c r="F12" s="58"/>
      <c r="G12" s="58"/>
      <c r="H12" s="58"/>
      <c r="I12" s="58"/>
      <c r="J12" s="61"/>
      <c r="K12" s="62"/>
      <c r="L12" s="208" t="s">
        <v>61</v>
      </c>
      <c r="M12" s="63"/>
      <c r="N12" s="64"/>
      <c r="O12" s="207" t="s">
        <v>62</v>
      </c>
      <c r="P12" s="329"/>
      <c r="Q12" s="61"/>
    </row>
    <row r="13" spans="1:18" ht="13.5" thickBot="1" x14ac:dyDescent="0.25">
      <c r="A13" s="262" t="s">
        <v>203</v>
      </c>
      <c r="C13" s="66"/>
      <c r="D13" s="66"/>
      <c r="E13" s="66"/>
      <c r="F13" s="66"/>
      <c r="G13" s="66"/>
      <c r="H13" s="66"/>
      <c r="I13" s="66"/>
      <c r="J13" s="67"/>
      <c r="K13" s="65"/>
      <c r="L13" s="209" t="s">
        <v>63</v>
      </c>
      <c r="M13" s="68"/>
      <c r="N13" s="67"/>
      <c r="O13" s="510" t="s">
        <v>64</v>
      </c>
      <c r="P13" s="511"/>
      <c r="Q13" s="512"/>
    </row>
    <row r="14" spans="1:18" ht="69" thickTop="1" thickBot="1" x14ac:dyDescent="0.25">
      <c r="A14" s="120" t="s">
        <v>6</v>
      </c>
      <c r="B14" s="204" t="s">
        <v>65</v>
      </c>
      <c r="C14" s="204" t="s">
        <v>66</v>
      </c>
      <c r="D14" s="204" t="s">
        <v>25</v>
      </c>
      <c r="E14" s="204" t="s">
        <v>67</v>
      </c>
      <c r="F14" s="332" t="s">
        <v>282</v>
      </c>
      <c r="G14" s="204" t="s">
        <v>68</v>
      </c>
      <c r="H14" s="121" t="s">
        <v>69</v>
      </c>
      <c r="I14" s="121" t="s">
        <v>134</v>
      </c>
      <c r="J14" s="122" t="s">
        <v>71</v>
      </c>
      <c r="K14" s="205" t="s">
        <v>131</v>
      </c>
      <c r="L14" s="204" t="s">
        <v>72</v>
      </c>
      <c r="M14" s="204" t="s">
        <v>73</v>
      </c>
      <c r="N14" s="206" t="s">
        <v>74</v>
      </c>
      <c r="O14" s="205" t="s">
        <v>75</v>
      </c>
      <c r="P14" s="330" t="s">
        <v>283</v>
      </c>
      <c r="Q14" s="206" t="s">
        <v>76</v>
      </c>
      <c r="R14" s="72"/>
    </row>
    <row r="15" spans="1:18" ht="13.5" thickTop="1" x14ac:dyDescent="0.2">
      <c r="A15" s="202">
        <v>1</v>
      </c>
      <c r="B15" s="187"/>
      <c r="C15" s="188"/>
      <c r="D15" s="188"/>
      <c r="E15" s="255"/>
      <c r="F15" s="188"/>
      <c r="G15" s="187"/>
      <c r="H15" s="412" t="str">
        <f>'Req''d CT Calc'!G15</f>
        <v/>
      </c>
      <c r="I15" s="189" t="str">
        <f>'Req''d CT Calc'!H15</f>
        <v/>
      </c>
      <c r="J15" s="190" t="str">
        <f>'Req''d CT Calc'!I15</f>
        <v/>
      </c>
      <c r="K15" s="249"/>
      <c r="L15" s="336"/>
      <c r="M15" s="251"/>
      <c r="N15" s="191"/>
      <c r="O15" s="192"/>
      <c r="P15" s="333"/>
      <c r="Q15" s="193"/>
    </row>
    <row r="16" spans="1:18" x14ac:dyDescent="0.2">
      <c r="A16" s="203">
        <v>2</v>
      </c>
      <c r="B16" s="194"/>
      <c r="C16" s="195"/>
      <c r="D16" s="195"/>
      <c r="E16" s="256"/>
      <c r="F16" s="195"/>
      <c r="G16" s="194"/>
      <c r="H16" s="413" t="str">
        <f>'Req''d CT Calc'!G16</f>
        <v/>
      </c>
      <c r="I16" s="196" t="str">
        <f>'Req''d CT Calc'!H16</f>
        <v/>
      </c>
      <c r="J16" s="197" t="str">
        <f>'Req''d CT Calc'!I16</f>
        <v/>
      </c>
      <c r="K16" s="238"/>
      <c r="L16" s="337"/>
      <c r="M16" s="198"/>
      <c r="N16" s="199"/>
      <c r="O16" s="200"/>
      <c r="P16" s="334"/>
      <c r="Q16" s="201"/>
    </row>
    <row r="17" spans="1:17" x14ac:dyDescent="0.2">
      <c r="A17" s="113">
        <v>3</v>
      </c>
      <c r="B17" s="162"/>
      <c r="C17" s="163"/>
      <c r="D17" s="163"/>
      <c r="E17" s="257"/>
      <c r="F17" s="163"/>
      <c r="G17" s="162"/>
      <c r="H17" s="414" t="str">
        <f>'Req''d CT Calc'!G17</f>
        <v/>
      </c>
      <c r="I17" s="124" t="str">
        <f>'Req''d CT Calc'!H17</f>
        <v/>
      </c>
      <c r="J17" s="125" t="str">
        <f>'Req''d CT Calc'!I17</f>
        <v/>
      </c>
      <c r="K17" s="239"/>
      <c r="L17" s="338"/>
      <c r="M17" s="164"/>
      <c r="N17" s="165"/>
      <c r="O17" s="166"/>
      <c r="P17" s="335"/>
      <c r="Q17" s="167"/>
    </row>
    <row r="18" spans="1:17" x14ac:dyDescent="0.2">
      <c r="A18" s="113">
        <v>4</v>
      </c>
      <c r="B18" s="162"/>
      <c r="C18" s="163"/>
      <c r="D18" s="163"/>
      <c r="E18" s="257"/>
      <c r="F18" s="163"/>
      <c r="G18" s="162"/>
      <c r="H18" s="414" t="str">
        <f>'Req''d CT Calc'!G18</f>
        <v/>
      </c>
      <c r="I18" s="124" t="str">
        <f>'Req''d CT Calc'!H18</f>
        <v/>
      </c>
      <c r="J18" s="125" t="str">
        <f>'Req''d CT Calc'!I18</f>
        <v/>
      </c>
      <c r="K18" s="239"/>
      <c r="L18" s="338"/>
      <c r="M18" s="164"/>
      <c r="N18" s="165"/>
      <c r="O18" s="166"/>
      <c r="P18" s="335"/>
      <c r="Q18" s="167"/>
    </row>
    <row r="19" spans="1:17" x14ac:dyDescent="0.2">
      <c r="A19" s="203">
        <v>5</v>
      </c>
      <c r="B19" s="194"/>
      <c r="C19" s="195"/>
      <c r="D19" s="195"/>
      <c r="E19" s="256"/>
      <c r="F19" s="195"/>
      <c r="G19" s="194"/>
      <c r="H19" s="413" t="str">
        <f>'Req''d CT Calc'!G19</f>
        <v/>
      </c>
      <c r="I19" s="196" t="str">
        <f>'Req''d CT Calc'!H19</f>
        <v/>
      </c>
      <c r="J19" s="197" t="str">
        <f>'Req''d CT Calc'!I19</f>
        <v/>
      </c>
      <c r="K19" s="238"/>
      <c r="L19" s="337"/>
      <c r="M19" s="198"/>
      <c r="N19" s="199"/>
      <c r="O19" s="200"/>
      <c r="P19" s="334"/>
      <c r="Q19" s="201"/>
    </row>
    <row r="20" spans="1:17" x14ac:dyDescent="0.2">
      <c r="A20" s="203">
        <v>6</v>
      </c>
      <c r="B20" s="194"/>
      <c r="C20" s="195"/>
      <c r="D20" s="195"/>
      <c r="E20" s="256"/>
      <c r="F20" s="195"/>
      <c r="G20" s="194"/>
      <c r="H20" s="413" t="str">
        <f>'Req''d CT Calc'!G20</f>
        <v/>
      </c>
      <c r="I20" s="196" t="str">
        <f>'Req''d CT Calc'!H20</f>
        <v/>
      </c>
      <c r="J20" s="197" t="str">
        <f>'Req''d CT Calc'!I20</f>
        <v/>
      </c>
      <c r="K20" s="238"/>
      <c r="L20" s="337"/>
      <c r="M20" s="198"/>
      <c r="N20" s="199"/>
      <c r="O20" s="200"/>
      <c r="P20" s="334"/>
      <c r="Q20" s="201"/>
    </row>
    <row r="21" spans="1:17" x14ac:dyDescent="0.2">
      <c r="A21" s="113">
        <v>7</v>
      </c>
      <c r="B21" s="162"/>
      <c r="C21" s="163"/>
      <c r="D21" s="163"/>
      <c r="E21" s="257"/>
      <c r="F21" s="163"/>
      <c r="G21" s="162"/>
      <c r="H21" s="414" t="str">
        <f>'Req''d CT Calc'!G21</f>
        <v/>
      </c>
      <c r="I21" s="124" t="str">
        <f>'Req''d CT Calc'!H21</f>
        <v/>
      </c>
      <c r="J21" s="125" t="str">
        <f>'Req''d CT Calc'!I21</f>
        <v/>
      </c>
      <c r="K21" s="239"/>
      <c r="L21" s="338"/>
      <c r="M21" s="164"/>
      <c r="N21" s="165"/>
      <c r="O21" s="166"/>
      <c r="P21" s="335"/>
      <c r="Q21" s="167"/>
    </row>
    <row r="22" spans="1:17" x14ac:dyDescent="0.2">
      <c r="A22" s="113">
        <v>8</v>
      </c>
      <c r="B22" s="162"/>
      <c r="C22" s="163"/>
      <c r="D22" s="163"/>
      <c r="E22" s="257"/>
      <c r="F22" s="163"/>
      <c r="G22" s="162"/>
      <c r="H22" s="414" t="str">
        <f>'Req''d CT Calc'!G22</f>
        <v/>
      </c>
      <c r="I22" s="124" t="str">
        <f>'Req''d CT Calc'!H22</f>
        <v/>
      </c>
      <c r="J22" s="125" t="str">
        <f>'Req''d CT Calc'!I22</f>
        <v/>
      </c>
      <c r="K22" s="239"/>
      <c r="L22" s="338"/>
      <c r="M22" s="164"/>
      <c r="N22" s="165"/>
      <c r="O22" s="166"/>
      <c r="P22" s="335"/>
      <c r="Q22" s="167"/>
    </row>
    <row r="23" spans="1:17" x14ac:dyDescent="0.2">
      <c r="A23" s="203">
        <v>9</v>
      </c>
      <c r="B23" s="194"/>
      <c r="C23" s="195"/>
      <c r="D23" s="195"/>
      <c r="E23" s="256"/>
      <c r="F23" s="195"/>
      <c r="G23" s="194"/>
      <c r="H23" s="413" t="str">
        <f>'Req''d CT Calc'!G23</f>
        <v/>
      </c>
      <c r="I23" s="196" t="str">
        <f>'Req''d CT Calc'!H23</f>
        <v/>
      </c>
      <c r="J23" s="197" t="str">
        <f>'Req''d CT Calc'!I23</f>
        <v/>
      </c>
      <c r="K23" s="238"/>
      <c r="L23" s="337"/>
      <c r="M23" s="198"/>
      <c r="N23" s="199"/>
      <c r="O23" s="200"/>
      <c r="P23" s="334"/>
      <c r="Q23" s="201"/>
    </row>
    <row r="24" spans="1:17" x14ac:dyDescent="0.2">
      <c r="A24" s="203">
        <v>10</v>
      </c>
      <c r="B24" s="194"/>
      <c r="C24" s="195"/>
      <c r="D24" s="195"/>
      <c r="E24" s="256"/>
      <c r="F24" s="195"/>
      <c r="G24" s="194"/>
      <c r="H24" s="413" t="str">
        <f>'Req''d CT Calc'!G24</f>
        <v/>
      </c>
      <c r="I24" s="196" t="str">
        <f>'Req''d CT Calc'!H24</f>
        <v/>
      </c>
      <c r="J24" s="197" t="str">
        <f>'Req''d CT Calc'!I24</f>
        <v/>
      </c>
      <c r="K24" s="238"/>
      <c r="L24" s="337"/>
      <c r="M24" s="198"/>
      <c r="N24" s="199"/>
      <c r="O24" s="200"/>
      <c r="P24" s="334"/>
      <c r="Q24" s="201"/>
    </row>
    <row r="25" spans="1:17" x14ac:dyDescent="0.2">
      <c r="A25" s="113">
        <v>11</v>
      </c>
      <c r="B25" s="162"/>
      <c r="C25" s="163"/>
      <c r="D25" s="163"/>
      <c r="E25" s="257"/>
      <c r="F25" s="163"/>
      <c r="G25" s="162"/>
      <c r="H25" s="414" t="str">
        <f>'Req''d CT Calc'!G25</f>
        <v/>
      </c>
      <c r="I25" s="124" t="str">
        <f>'Req''d CT Calc'!H25</f>
        <v/>
      </c>
      <c r="J25" s="125" t="str">
        <f>'Req''d CT Calc'!I25</f>
        <v/>
      </c>
      <c r="K25" s="239"/>
      <c r="L25" s="338"/>
      <c r="M25" s="164"/>
      <c r="N25" s="165"/>
      <c r="O25" s="166"/>
      <c r="P25" s="335"/>
      <c r="Q25" s="167"/>
    </row>
    <row r="26" spans="1:17" x14ac:dyDescent="0.2">
      <c r="A26" s="113">
        <v>12</v>
      </c>
      <c r="B26" s="162"/>
      <c r="C26" s="163"/>
      <c r="D26" s="163"/>
      <c r="E26" s="257"/>
      <c r="F26" s="163"/>
      <c r="G26" s="162"/>
      <c r="H26" s="414" t="str">
        <f>'Req''d CT Calc'!G26</f>
        <v/>
      </c>
      <c r="I26" s="124" t="str">
        <f>'Req''d CT Calc'!H26</f>
        <v/>
      </c>
      <c r="J26" s="125" t="str">
        <f>'Req''d CT Calc'!I26</f>
        <v/>
      </c>
      <c r="K26" s="239"/>
      <c r="L26" s="338"/>
      <c r="M26" s="164"/>
      <c r="N26" s="165"/>
      <c r="O26" s="166"/>
      <c r="P26" s="335"/>
      <c r="Q26" s="167"/>
    </row>
    <row r="27" spans="1:17" x14ac:dyDescent="0.2">
      <c r="A27" s="203">
        <v>13</v>
      </c>
      <c r="B27" s="194"/>
      <c r="C27" s="195"/>
      <c r="D27" s="195"/>
      <c r="E27" s="256"/>
      <c r="F27" s="195"/>
      <c r="G27" s="194"/>
      <c r="H27" s="413" t="str">
        <f>'Req''d CT Calc'!G27</f>
        <v/>
      </c>
      <c r="I27" s="196" t="str">
        <f>'Req''d CT Calc'!H27</f>
        <v/>
      </c>
      <c r="J27" s="197" t="str">
        <f>'Req''d CT Calc'!I27</f>
        <v/>
      </c>
      <c r="K27" s="238"/>
      <c r="L27" s="337"/>
      <c r="M27" s="198"/>
      <c r="N27" s="199"/>
      <c r="O27" s="200"/>
      <c r="P27" s="334"/>
      <c r="Q27" s="201"/>
    </row>
    <row r="28" spans="1:17" x14ac:dyDescent="0.2">
      <c r="A28" s="203">
        <v>14</v>
      </c>
      <c r="B28" s="194"/>
      <c r="C28" s="195"/>
      <c r="D28" s="195"/>
      <c r="E28" s="256"/>
      <c r="F28" s="195"/>
      <c r="G28" s="194"/>
      <c r="H28" s="413" t="str">
        <f>'Req''d CT Calc'!G28</f>
        <v/>
      </c>
      <c r="I28" s="196" t="str">
        <f>'Req''d CT Calc'!H28</f>
        <v/>
      </c>
      <c r="J28" s="197" t="str">
        <f>'Req''d CT Calc'!I28</f>
        <v/>
      </c>
      <c r="K28" s="238"/>
      <c r="L28" s="337"/>
      <c r="M28" s="198"/>
      <c r="N28" s="199"/>
      <c r="O28" s="200"/>
      <c r="P28" s="334"/>
      <c r="Q28" s="201"/>
    </row>
    <row r="29" spans="1:17" x14ac:dyDescent="0.2">
      <c r="A29" s="113">
        <v>15</v>
      </c>
      <c r="B29" s="162"/>
      <c r="C29" s="163"/>
      <c r="D29" s="163"/>
      <c r="E29" s="257"/>
      <c r="F29" s="163"/>
      <c r="G29" s="162"/>
      <c r="H29" s="414" t="str">
        <f>'Req''d CT Calc'!G29</f>
        <v/>
      </c>
      <c r="I29" s="124" t="str">
        <f>'Req''d CT Calc'!H29</f>
        <v/>
      </c>
      <c r="J29" s="125" t="str">
        <f>'Req''d CT Calc'!I29</f>
        <v/>
      </c>
      <c r="K29" s="239"/>
      <c r="L29" s="338"/>
      <c r="M29" s="164"/>
      <c r="N29" s="165"/>
      <c r="O29" s="166"/>
      <c r="P29" s="335"/>
      <c r="Q29" s="167"/>
    </row>
    <row r="30" spans="1:17" x14ac:dyDescent="0.2">
      <c r="A30" s="113">
        <v>16</v>
      </c>
      <c r="B30" s="162"/>
      <c r="C30" s="163"/>
      <c r="D30" s="163"/>
      <c r="E30" s="257"/>
      <c r="F30" s="163"/>
      <c r="G30" s="162"/>
      <c r="H30" s="414" t="str">
        <f>'Req''d CT Calc'!G30</f>
        <v/>
      </c>
      <c r="I30" s="124" t="str">
        <f>'Req''d CT Calc'!H30</f>
        <v/>
      </c>
      <c r="J30" s="125" t="str">
        <f>'Req''d CT Calc'!I30</f>
        <v/>
      </c>
      <c r="K30" s="239"/>
      <c r="L30" s="338"/>
      <c r="M30" s="164"/>
      <c r="N30" s="165"/>
      <c r="O30" s="166"/>
      <c r="P30" s="335"/>
      <c r="Q30" s="167"/>
    </row>
    <row r="31" spans="1:17" x14ac:dyDescent="0.2">
      <c r="A31" s="203">
        <v>17</v>
      </c>
      <c r="B31" s="194"/>
      <c r="C31" s="195"/>
      <c r="D31" s="195"/>
      <c r="E31" s="256"/>
      <c r="F31" s="195"/>
      <c r="G31" s="194"/>
      <c r="H31" s="413" t="str">
        <f>'Req''d CT Calc'!G31</f>
        <v/>
      </c>
      <c r="I31" s="196" t="str">
        <f>'Req''d CT Calc'!H31</f>
        <v/>
      </c>
      <c r="J31" s="197" t="str">
        <f>'Req''d CT Calc'!I31</f>
        <v/>
      </c>
      <c r="K31" s="238"/>
      <c r="L31" s="337"/>
      <c r="M31" s="198"/>
      <c r="N31" s="199"/>
      <c r="O31" s="200"/>
      <c r="P31" s="334"/>
      <c r="Q31" s="201"/>
    </row>
    <row r="32" spans="1:17" x14ac:dyDescent="0.2">
      <c r="A32" s="203">
        <v>18</v>
      </c>
      <c r="B32" s="194"/>
      <c r="C32" s="195"/>
      <c r="D32" s="195"/>
      <c r="E32" s="256"/>
      <c r="F32" s="195"/>
      <c r="G32" s="194"/>
      <c r="H32" s="413" t="str">
        <f>'Req''d CT Calc'!G32</f>
        <v/>
      </c>
      <c r="I32" s="196" t="str">
        <f>'Req''d CT Calc'!H32</f>
        <v/>
      </c>
      <c r="J32" s="197" t="str">
        <f>'Req''d CT Calc'!I32</f>
        <v/>
      </c>
      <c r="K32" s="238"/>
      <c r="L32" s="337"/>
      <c r="M32" s="198"/>
      <c r="N32" s="199"/>
      <c r="O32" s="200"/>
      <c r="P32" s="334"/>
      <c r="Q32" s="201"/>
    </row>
    <row r="33" spans="1:17" x14ac:dyDescent="0.2">
      <c r="A33" s="113">
        <v>19</v>
      </c>
      <c r="B33" s="162"/>
      <c r="C33" s="163"/>
      <c r="D33" s="163"/>
      <c r="E33" s="257"/>
      <c r="F33" s="163"/>
      <c r="G33" s="162"/>
      <c r="H33" s="414" t="str">
        <f>'Req''d CT Calc'!G33</f>
        <v/>
      </c>
      <c r="I33" s="124" t="str">
        <f>'Req''d CT Calc'!H33</f>
        <v/>
      </c>
      <c r="J33" s="125" t="str">
        <f>'Req''d CT Calc'!I33</f>
        <v/>
      </c>
      <c r="K33" s="239"/>
      <c r="L33" s="338"/>
      <c r="M33" s="164"/>
      <c r="N33" s="165"/>
      <c r="O33" s="166"/>
      <c r="P33" s="335"/>
      <c r="Q33" s="167"/>
    </row>
    <row r="34" spans="1:17" x14ac:dyDescent="0.2">
      <c r="A34" s="113">
        <v>20</v>
      </c>
      <c r="B34" s="162"/>
      <c r="C34" s="163"/>
      <c r="D34" s="163"/>
      <c r="E34" s="257"/>
      <c r="F34" s="163"/>
      <c r="G34" s="162"/>
      <c r="H34" s="414" t="str">
        <f>'Req''d CT Calc'!G34</f>
        <v/>
      </c>
      <c r="I34" s="124" t="str">
        <f>'Req''d CT Calc'!H34</f>
        <v/>
      </c>
      <c r="J34" s="125" t="str">
        <f>'Req''d CT Calc'!I34</f>
        <v/>
      </c>
      <c r="K34" s="239"/>
      <c r="L34" s="338"/>
      <c r="M34" s="164"/>
      <c r="N34" s="165"/>
      <c r="O34" s="166"/>
      <c r="P34" s="335"/>
      <c r="Q34" s="167"/>
    </row>
    <row r="35" spans="1:17" x14ac:dyDescent="0.2">
      <c r="A35" s="203">
        <v>21</v>
      </c>
      <c r="B35" s="194"/>
      <c r="C35" s="195"/>
      <c r="D35" s="195"/>
      <c r="E35" s="256"/>
      <c r="F35" s="195"/>
      <c r="G35" s="194"/>
      <c r="H35" s="413" t="str">
        <f>'Req''d CT Calc'!G35</f>
        <v/>
      </c>
      <c r="I35" s="196" t="str">
        <f>'Req''d CT Calc'!H35</f>
        <v/>
      </c>
      <c r="J35" s="197" t="str">
        <f>'Req''d CT Calc'!I35</f>
        <v/>
      </c>
      <c r="K35" s="238"/>
      <c r="L35" s="337"/>
      <c r="M35" s="198"/>
      <c r="N35" s="199"/>
      <c r="O35" s="200"/>
      <c r="P35" s="334"/>
      <c r="Q35" s="201"/>
    </row>
    <row r="36" spans="1:17" x14ac:dyDescent="0.2">
      <c r="A36" s="203">
        <v>22</v>
      </c>
      <c r="B36" s="194"/>
      <c r="C36" s="195"/>
      <c r="D36" s="195"/>
      <c r="E36" s="256"/>
      <c r="F36" s="195"/>
      <c r="G36" s="194"/>
      <c r="H36" s="413" t="str">
        <f>'Req''d CT Calc'!G36</f>
        <v/>
      </c>
      <c r="I36" s="196" t="str">
        <f>'Req''d CT Calc'!H36</f>
        <v/>
      </c>
      <c r="J36" s="197" t="str">
        <f>'Req''d CT Calc'!I36</f>
        <v/>
      </c>
      <c r="K36" s="238"/>
      <c r="L36" s="337"/>
      <c r="M36" s="198"/>
      <c r="N36" s="199"/>
      <c r="O36" s="200"/>
      <c r="P36" s="334"/>
      <c r="Q36" s="201"/>
    </row>
    <row r="37" spans="1:17" x14ac:dyDescent="0.2">
      <c r="A37" s="113">
        <v>23</v>
      </c>
      <c r="B37" s="162"/>
      <c r="C37" s="163"/>
      <c r="D37" s="163"/>
      <c r="E37" s="257"/>
      <c r="F37" s="163"/>
      <c r="G37" s="162"/>
      <c r="H37" s="414" t="str">
        <f>'Req''d CT Calc'!G37</f>
        <v/>
      </c>
      <c r="I37" s="124" t="str">
        <f>'Req''d CT Calc'!H37</f>
        <v/>
      </c>
      <c r="J37" s="125" t="str">
        <f>'Req''d CT Calc'!I37</f>
        <v/>
      </c>
      <c r="K37" s="239"/>
      <c r="L37" s="338"/>
      <c r="M37" s="164"/>
      <c r="N37" s="165"/>
      <c r="O37" s="166"/>
      <c r="P37" s="335"/>
      <c r="Q37" s="167"/>
    </row>
    <row r="38" spans="1:17" x14ac:dyDescent="0.2">
      <c r="A38" s="113">
        <v>24</v>
      </c>
      <c r="B38" s="162"/>
      <c r="C38" s="163"/>
      <c r="D38" s="163"/>
      <c r="E38" s="257"/>
      <c r="F38" s="163"/>
      <c r="G38" s="162"/>
      <c r="H38" s="414" t="str">
        <f>'Req''d CT Calc'!G38</f>
        <v/>
      </c>
      <c r="I38" s="124" t="str">
        <f>'Req''d CT Calc'!H38</f>
        <v/>
      </c>
      <c r="J38" s="125" t="str">
        <f>'Req''d CT Calc'!I38</f>
        <v/>
      </c>
      <c r="K38" s="239"/>
      <c r="L38" s="338"/>
      <c r="M38" s="164"/>
      <c r="N38" s="165"/>
      <c r="O38" s="166"/>
      <c r="P38" s="335"/>
      <c r="Q38" s="167"/>
    </row>
    <row r="39" spans="1:17" x14ac:dyDescent="0.2">
      <c r="A39" s="203">
        <v>25</v>
      </c>
      <c r="B39" s="194"/>
      <c r="C39" s="195"/>
      <c r="D39" s="195"/>
      <c r="E39" s="256"/>
      <c r="F39" s="195"/>
      <c r="G39" s="194"/>
      <c r="H39" s="413" t="str">
        <f>'Req''d CT Calc'!G39</f>
        <v/>
      </c>
      <c r="I39" s="196" t="str">
        <f>'Req''d CT Calc'!H39</f>
        <v/>
      </c>
      <c r="J39" s="197" t="str">
        <f>'Req''d CT Calc'!I39</f>
        <v/>
      </c>
      <c r="K39" s="238"/>
      <c r="L39" s="337"/>
      <c r="M39" s="198"/>
      <c r="N39" s="199"/>
      <c r="O39" s="200"/>
      <c r="P39" s="334"/>
      <c r="Q39" s="201"/>
    </row>
    <row r="40" spans="1:17" x14ac:dyDescent="0.2">
      <c r="A40" s="203">
        <v>26</v>
      </c>
      <c r="B40" s="194"/>
      <c r="C40" s="195"/>
      <c r="D40" s="195"/>
      <c r="E40" s="256"/>
      <c r="F40" s="195"/>
      <c r="G40" s="194"/>
      <c r="H40" s="413" t="str">
        <f>'Req''d CT Calc'!G40</f>
        <v/>
      </c>
      <c r="I40" s="196" t="str">
        <f>'Req''d CT Calc'!H40</f>
        <v/>
      </c>
      <c r="J40" s="197" t="str">
        <f>'Req''d CT Calc'!I40</f>
        <v/>
      </c>
      <c r="K40" s="238"/>
      <c r="L40" s="337"/>
      <c r="M40" s="198"/>
      <c r="N40" s="199"/>
      <c r="O40" s="200"/>
      <c r="P40" s="334"/>
      <c r="Q40" s="201"/>
    </row>
    <row r="41" spans="1:17" x14ac:dyDescent="0.2">
      <c r="A41" s="113">
        <v>27</v>
      </c>
      <c r="B41" s="162"/>
      <c r="C41" s="163"/>
      <c r="D41" s="163"/>
      <c r="E41" s="257"/>
      <c r="F41" s="163"/>
      <c r="G41" s="162"/>
      <c r="H41" s="414" t="str">
        <f>'Req''d CT Calc'!G41</f>
        <v/>
      </c>
      <c r="I41" s="124" t="str">
        <f>'Req''d CT Calc'!H41</f>
        <v/>
      </c>
      <c r="J41" s="125" t="str">
        <f>'Req''d CT Calc'!I41</f>
        <v/>
      </c>
      <c r="K41" s="239"/>
      <c r="L41" s="338"/>
      <c r="M41" s="164"/>
      <c r="N41" s="165"/>
      <c r="O41" s="166"/>
      <c r="P41" s="335"/>
      <c r="Q41" s="167"/>
    </row>
    <row r="42" spans="1:17" x14ac:dyDescent="0.2">
      <c r="A42" s="113">
        <v>28</v>
      </c>
      <c r="B42" s="162"/>
      <c r="C42" s="163"/>
      <c r="D42" s="163"/>
      <c r="E42" s="257"/>
      <c r="F42" s="163"/>
      <c r="G42" s="162"/>
      <c r="H42" s="414" t="str">
        <f>'Req''d CT Calc'!G42</f>
        <v/>
      </c>
      <c r="I42" s="124" t="str">
        <f>'Req''d CT Calc'!H42</f>
        <v/>
      </c>
      <c r="J42" s="125" t="str">
        <f>'Req''d CT Calc'!I42</f>
        <v/>
      </c>
      <c r="K42" s="239"/>
      <c r="L42" s="338"/>
      <c r="M42" s="164"/>
      <c r="N42" s="165"/>
      <c r="O42" s="166"/>
      <c r="P42" s="335"/>
      <c r="Q42" s="167"/>
    </row>
    <row r="43" spans="1:17" x14ac:dyDescent="0.2">
      <c r="A43" s="203">
        <v>29</v>
      </c>
      <c r="B43" s="194"/>
      <c r="C43" s="195"/>
      <c r="D43" s="195"/>
      <c r="E43" s="256"/>
      <c r="F43" s="195"/>
      <c r="G43" s="194"/>
      <c r="H43" s="413" t="str">
        <f>'Req''d CT Calc'!G43</f>
        <v/>
      </c>
      <c r="I43" s="196" t="str">
        <f>'Req''d CT Calc'!H43</f>
        <v/>
      </c>
      <c r="J43" s="197" t="str">
        <f>'Req''d CT Calc'!I43</f>
        <v/>
      </c>
      <c r="K43" s="238"/>
      <c r="L43" s="337"/>
      <c r="M43" s="198"/>
      <c r="N43" s="199"/>
      <c r="O43" s="200"/>
      <c r="P43" s="334"/>
      <c r="Q43" s="201"/>
    </row>
    <row r="44" spans="1:17" x14ac:dyDescent="0.2">
      <c r="A44" s="203">
        <v>30</v>
      </c>
      <c r="B44" s="194"/>
      <c r="C44" s="195"/>
      <c r="D44" s="195"/>
      <c r="E44" s="256"/>
      <c r="F44" s="195"/>
      <c r="G44" s="194"/>
      <c r="H44" s="413" t="str">
        <f>'Req''d CT Calc'!G44</f>
        <v/>
      </c>
      <c r="I44" s="196" t="str">
        <f>'Req''d CT Calc'!H44</f>
        <v/>
      </c>
      <c r="J44" s="197" t="str">
        <f>'Req''d CT Calc'!I44</f>
        <v/>
      </c>
      <c r="K44" s="238"/>
      <c r="L44" s="337"/>
      <c r="M44" s="198"/>
      <c r="N44" s="199"/>
      <c r="O44" s="200"/>
      <c r="P44" s="334"/>
      <c r="Q44" s="201"/>
    </row>
    <row r="45" spans="1:17" ht="13.5" thickBot="1" x14ac:dyDescent="0.25">
      <c r="A45" s="113">
        <v>31</v>
      </c>
      <c r="B45" s="162"/>
      <c r="C45" s="163"/>
      <c r="D45" s="163"/>
      <c r="E45" s="257"/>
      <c r="F45" s="163"/>
      <c r="G45" s="162"/>
      <c r="H45" s="414" t="str">
        <f>'Req''d CT Calc'!G45</f>
        <v/>
      </c>
      <c r="I45" s="124" t="str">
        <f>'Req''d CT Calc'!H45</f>
        <v/>
      </c>
      <c r="J45" s="125" t="str">
        <f>'Req''d CT Calc'!I45</f>
        <v/>
      </c>
      <c r="K45" s="250"/>
      <c r="L45" s="338"/>
      <c r="M45" s="164"/>
      <c r="N45" s="165"/>
      <c r="O45" s="166"/>
      <c r="P45" s="335"/>
      <c r="Q45" s="167"/>
    </row>
    <row r="46" spans="1:17" ht="13.5" thickTop="1" x14ac:dyDescent="0.2">
      <c r="A46" s="112" t="s">
        <v>38</v>
      </c>
      <c r="B46" s="126"/>
      <c r="C46" s="126"/>
      <c r="D46" s="126"/>
      <c r="E46" s="126"/>
      <c r="F46" s="126"/>
      <c r="G46" s="126"/>
      <c r="H46" s="126"/>
      <c r="I46" s="126"/>
      <c r="J46" s="127"/>
      <c r="K46" s="427">
        <f>SUM(K15:K45)+COUNTIF(K15:K45,"c")</f>
        <v>0</v>
      </c>
      <c r="L46" s="339" t="s">
        <v>105</v>
      </c>
      <c r="M46" s="142" t="s">
        <v>104</v>
      </c>
      <c r="N46" s="128"/>
      <c r="O46" s="147">
        <f>SUM(O15:O45)</f>
        <v>0</v>
      </c>
      <c r="P46" s="126"/>
      <c r="Q46" s="148">
        <f>SUM(Q15:Q45)</f>
        <v>0</v>
      </c>
    </row>
    <row r="47" spans="1:17" x14ac:dyDescent="0.2">
      <c r="A47" s="113" t="s">
        <v>103</v>
      </c>
      <c r="B47" s="131"/>
      <c r="C47" s="131"/>
      <c r="D47" s="131"/>
      <c r="E47" s="131"/>
      <c r="F47" s="131"/>
      <c r="G47" s="131"/>
      <c r="H47" s="131"/>
      <c r="I47" s="131"/>
      <c r="J47" s="150">
        <f>COUNT(J15:J45)</f>
        <v>0</v>
      </c>
      <c r="K47" s="240"/>
      <c r="L47" s="342">
        <f>COUNTIF(Lowest_Daily_Residual,"&lt;0.15")</f>
        <v>0</v>
      </c>
      <c r="M47" s="342">
        <f>COUNTIF(M15:M45,"&gt;4.0")</f>
        <v>0</v>
      </c>
      <c r="N47" s="129"/>
      <c r="O47" s="137"/>
      <c r="P47" s="331"/>
      <c r="Q47" s="138"/>
    </row>
    <row r="48" spans="1:17" x14ac:dyDescent="0.2">
      <c r="A48" s="113" t="s">
        <v>77</v>
      </c>
      <c r="B48" s="143">
        <f>IF(ISERROR(MIN(B15:B45)),"",MIN(B15:B45))</f>
        <v>0</v>
      </c>
      <c r="C48" s="144">
        <f t="shared" ref="C48:L48" si="0">IF(ISERROR(MIN(C15:C45)),"",MIN(C15:C45))</f>
        <v>0</v>
      </c>
      <c r="D48" s="145">
        <f t="shared" si="0"/>
        <v>0</v>
      </c>
      <c r="E48" s="145">
        <f t="shared" si="0"/>
        <v>0</v>
      </c>
      <c r="F48" s="143">
        <f>IF(ISERROR(MIN(F15:F45)),"",MIN(F15:F45))</f>
        <v>0</v>
      </c>
      <c r="G48" s="143">
        <f t="shared" si="0"/>
        <v>0</v>
      </c>
      <c r="H48" s="143">
        <f t="shared" si="0"/>
        <v>0</v>
      </c>
      <c r="I48" s="143">
        <f t="shared" si="0"/>
        <v>0</v>
      </c>
      <c r="J48" s="146">
        <f t="shared" si="0"/>
        <v>0</v>
      </c>
      <c r="K48" s="241">
        <f>IF(ISERROR(MIN(K15:K45)),"",MIN(K15:K45))</f>
        <v>0</v>
      </c>
      <c r="L48" s="340">
        <f t="shared" si="0"/>
        <v>0</v>
      </c>
      <c r="M48" s="131"/>
      <c r="N48" s="129"/>
      <c r="O48" s="143">
        <f>IF(ISERROR(MIN(O15:O45)),"",MIN(O15:O45))</f>
        <v>0</v>
      </c>
      <c r="P48" s="145">
        <f t="shared" ref="P48" si="1">IF(ISERROR(MIN(P15:P45)),"",MIN(P15:P45))</f>
        <v>0</v>
      </c>
      <c r="Q48" s="149">
        <f>IF(ISERROR(MIN(Q15:Q45)),"",MIN(Q15:Q45))</f>
        <v>0</v>
      </c>
    </row>
    <row r="49" spans="1:17" x14ac:dyDescent="0.2">
      <c r="A49" s="113" t="s">
        <v>78</v>
      </c>
      <c r="B49" s="143">
        <f>IF(ISERROR(MAX(B15:B45)),"",MAX(B15:B45))</f>
        <v>0</v>
      </c>
      <c r="C49" s="144">
        <f t="shared" ref="C49:L49" si="2">IF(ISERROR(MAX(C15:C45)),"",MAX(C15:C45))</f>
        <v>0</v>
      </c>
      <c r="D49" s="145">
        <f t="shared" si="2"/>
        <v>0</v>
      </c>
      <c r="E49" s="145">
        <f t="shared" si="2"/>
        <v>0</v>
      </c>
      <c r="F49" s="143">
        <f>IF(ISERROR(MAX(F15:F45)),"",MAX(F15:F45))</f>
        <v>0</v>
      </c>
      <c r="G49" s="143">
        <f t="shared" si="2"/>
        <v>0</v>
      </c>
      <c r="H49" s="143">
        <f t="shared" si="2"/>
        <v>0</v>
      </c>
      <c r="I49" s="143">
        <f t="shared" si="2"/>
        <v>0</v>
      </c>
      <c r="J49" s="146">
        <f t="shared" si="2"/>
        <v>0</v>
      </c>
      <c r="K49" s="241">
        <f t="shared" si="2"/>
        <v>0</v>
      </c>
      <c r="L49" s="340">
        <f t="shared" si="2"/>
        <v>0</v>
      </c>
      <c r="M49" s="131"/>
      <c r="N49" s="129"/>
      <c r="O49" s="143">
        <f>IF(ISERROR(MAX(O15:O45)),"",MAX(O15:O45))</f>
        <v>0</v>
      </c>
      <c r="P49" s="145">
        <f t="shared" ref="P49" si="3">IF(ISERROR(MAX(P15:P45)),"",MAX(P15:P45))</f>
        <v>0</v>
      </c>
      <c r="Q49" s="149">
        <f>IF(ISERROR(MAX(Q15:Q45)),"",MAX(Q15:Q45))</f>
        <v>0</v>
      </c>
    </row>
    <row r="50" spans="1:17" ht="13.5" thickBot="1" x14ac:dyDescent="0.25">
      <c r="A50" s="114" t="s">
        <v>23</v>
      </c>
      <c r="B50" s="132" t="str">
        <f t="shared" ref="B50:L50" si="4">IF(ISERROR(AVERAGE(B15:B45)),"",AVERAGE(B15:B45))</f>
        <v/>
      </c>
      <c r="C50" s="133" t="str">
        <f t="shared" si="4"/>
        <v/>
      </c>
      <c r="D50" s="134" t="str">
        <f t="shared" si="4"/>
        <v/>
      </c>
      <c r="E50" s="133" t="str">
        <f t="shared" si="4"/>
        <v/>
      </c>
      <c r="F50" s="132" t="str">
        <f t="shared" ref="F50" si="5">IF(ISERROR(AVERAGE(F15:F45)),"",AVERAGE(F15:F45))</f>
        <v/>
      </c>
      <c r="G50" s="135" t="str">
        <f t="shared" si="4"/>
        <v/>
      </c>
      <c r="H50" s="135" t="str">
        <f t="shared" si="4"/>
        <v/>
      </c>
      <c r="I50" s="135" t="str">
        <f t="shared" si="4"/>
        <v/>
      </c>
      <c r="J50" s="136" t="str">
        <f t="shared" si="4"/>
        <v/>
      </c>
      <c r="K50" s="264"/>
      <c r="L50" s="341" t="str">
        <f t="shared" si="4"/>
        <v/>
      </c>
      <c r="M50" s="263"/>
      <c r="N50" s="130"/>
      <c r="O50" s="139"/>
      <c r="P50" s="133" t="str">
        <f t="shared" ref="P50" si="6">IF(ISERROR(AVERAGE(P15:P45)),"",AVERAGE(P15:P45))</f>
        <v/>
      </c>
      <c r="Q50" s="140"/>
    </row>
    <row r="51" spans="1:17" ht="14.25" thickTop="1" thickBot="1" x14ac:dyDescent="0.25">
      <c r="A51" s="82"/>
      <c r="B51" s="258" t="s">
        <v>135</v>
      </c>
      <c r="G51" s="2" t="s">
        <v>106</v>
      </c>
      <c r="I51" s="364">
        <f>COUNTIF(Inact_Ratio,"&lt;1.0")</f>
        <v>0</v>
      </c>
    </row>
    <row r="52" spans="1:17" ht="20.25" customHeight="1" thickBot="1" x14ac:dyDescent="0.25">
      <c r="A52" s="1" t="s">
        <v>288</v>
      </c>
      <c r="E52" s="513" t="s">
        <v>86</v>
      </c>
      <c r="F52" s="514"/>
      <c r="G52" s="514"/>
      <c r="H52" s="514"/>
      <c r="I52" s="514"/>
      <c r="J52" s="515"/>
      <c r="K52" s="253" t="s">
        <v>50</v>
      </c>
      <c r="L52" s="254"/>
      <c r="M52" s="32"/>
      <c r="N52" s="53"/>
      <c r="O52" s="47"/>
    </row>
    <row r="53" spans="1:17" ht="13.5" thickBot="1" x14ac:dyDescent="0.25">
      <c r="E53" s="516"/>
      <c r="F53" s="517"/>
      <c r="G53" s="517"/>
      <c r="H53" s="517"/>
      <c r="I53" s="517"/>
      <c r="J53" s="518"/>
    </row>
  </sheetData>
  <sheetProtection sheet="1" objects="1" scenarios="1" selectLockedCells="1"/>
  <customSheetViews>
    <customSheetView guid="{A2437033-322C-442F-8B0C-90A704A94F2F}" fitToPage="1" topLeftCell="E2">
      <pane ySplit="13" topLeftCell="A30" activePane="bottomLeft" state="frozen"/>
      <selection pane="bottomLeft" activeCell="L14" sqref="L14:Q14"/>
      <pageMargins left="0.75" right="0.75" top="0.57999999999999996" bottom="0.6" header="0.38" footer="0.42"/>
      <pageSetup scale="73" orientation="landscape" r:id="rId1"/>
      <headerFooter alignWithMargins="0">
        <oddFooter>&amp;RDate Printed: &amp;D</oddFooter>
      </headerFooter>
    </customSheetView>
    <customSheetView guid="{257057B6-2D53-4FEE-AA54-1ECF59604DC0}" fitToPage="1" topLeftCell="E2">
      <pane ySplit="13" topLeftCell="A42" activePane="bottomLeft" state="frozen"/>
      <selection pane="bottomLeft" activeCell="L14" sqref="L14:Q14"/>
      <pageMargins left="0.75" right="0.75" top="0.57999999999999996" bottom="0.6" header="0.38" footer="0.42"/>
      <pageSetup scale="73" orientation="landscape" r:id="rId2"/>
      <headerFooter alignWithMargins="0">
        <oddFooter>&amp;RDate Printed: &amp;D</oddFooter>
      </headerFooter>
    </customSheetView>
    <customSheetView guid="{EE9AC70A-7761-44F1-B893-5D597A724855}" fitToPage="1" topLeftCell="E2">
      <pane ySplit="13" topLeftCell="A30" activePane="bottomLeft" state="frozen"/>
      <selection pane="bottomLeft" activeCell="L14" sqref="L14:Q14"/>
      <pageMargins left="0.75" right="0.75" top="0.57999999999999996" bottom="0.6" header="0.38" footer="0.42"/>
      <pageSetup scale="73" orientation="landscape" r:id="rId3"/>
      <headerFooter alignWithMargins="0">
        <oddFooter>&amp;RDate Printed: &amp;D</oddFooter>
      </headerFooter>
    </customSheetView>
  </customSheetViews>
  <mergeCells count="2">
    <mergeCell ref="O13:Q13"/>
    <mergeCell ref="E52:J53"/>
  </mergeCells>
  <phoneticPr fontId="0" type="noConversion"/>
  <conditionalFormatting sqref="M15:M45">
    <cfRule type="expression" dxfId="5" priority="5" stopIfTrue="1">
      <formula>AND(L15&lt;0.15,M15&gt;=4.05)</formula>
    </cfRule>
  </conditionalFormatting>
  <conditionalFormatting sqref="J15:J45">
    <cfRule type="cellIs" dxfId="4" priority="6" stopIfTrue="1" operator="lessThan">
      <formula>0.995</formula>
    </cfRule>
  </conditionalFormatting>
  <conditionalFormatting sqref="K15:K46">
    <cfRule type="expression" dxfId="3" priority="8" stopIfTrue="1">
      <formula>ISTEXT(K15)</formula>
    </cfRule>
  </conditionalFormatting>
  <conditionalFormatting sqref="L15:L45">
    <cfRule type="cellIs" dxfId="2" priority="10" stopIfTrue="1" operator="lessThan">
      <formula>0.15</formula>
    </cfRule>
  </conditionalFormatting>
  <conditionalFormatting sqref="K15:L45">
    <cfRule type="containsBlanks" priority="4" stopIfTrue="1">
      <formula>LEN(TRIM(K15))=0</formula>
    </cfRule>
  </conditionalFormatting>
  <conditionalFormatting sqref="L48:L49">
    <cfRule type="containsBlanks" priority="3" stopIfTrue="1">
      <formula>LEN(TRIM(L48))=0</formula>
    </cfRule>
  </conditionalFormatting>
  <conditionalFormatting sqref="K15:K45">
    <cfRule type="cellIs" dxfId="1" priority="9" stopIfTrue="1" operator="lessThan">
      <formula>$G$8</formula>
    </cfRule>
  </conditionalFormatting>
  <conditionalFormatting sqref="E15:E45">
    <cfRule type="containsBlanks" priority="2" stopIfTrue="1">
      <formula>LEN(TRIM(E15))=0</formula>
    </cfRule>
    <cfRule type="cellIs" dxfId="0" priority="11" stopIfTrue="1" operator="equal">
      <formula>0</formula>
    </cfRule>
  </conditionalFormatting>
  <dataValidations count="3">
    <dataValidation type="decimal" allowBlank="1" showInputMessage="1" showErrorMessage="1" errorTitle="Water Temp C" error="Must be in degrees Celsius.  Munumum temperature is 0 and maximum is 25.  If over 25, use 25." sqref="C15:C45" xr:uid="{00000000-0002-0000-0400-000000000000}">
      <formula1>0</formula1>
      <formula2>25</formula2>
    </dataValidation>
    <dataValidation type="decimal" allowBlank="1" showInputMessage="1" showErrorMessage="1" errorTitle="pH" error="pH must be between 6.0 and 9.0.  If pH is below range use 6.0.  If pH is above 9.0 contact DOH for instructions." sqref="D15:D45" xr:uid="{00000000-0002-0000-0400-000001000000}">
      <formula1>6</formula1>
      <formula2>9</formula2>
    </dataValidation>
    <dataValidation type="decimal" allowBlank="1" showInputMessage="1" showErrorMessage="1" errorTitle="Cl2" error="Chlorine residual must be greater than 0 but not greater than 3.0.  If over 3.0, use 3.0." sqref="E15:E45" xr:uid="{00000000-0002-0000-0400-000002000000}">
      <formula1>0</formula1>
      <formula2>3</formula2>
    </dataValidation>
  </dataValidations>
  <pageMargins left="0.75" right="0.75" top="0.57999999999999996" bottom="0.6" header="0.38" footer="0.42"/>
  <pageSetup scale="73" orientation="landscape" r:id="rId4"/>
  <headerFooter alignWithMargins="0">
    <oddFooter>&amp;RDate Printed: &amp;D</oddFooter>
  </headerFooter>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0"/>
  <sheetViews>
    <sheetView workbookViewId="0">
      <pane ySplit="7" topLeftCell="A9" activePane="bottomLeft" state="frozen"/>
      <selection activeCell="C9" sqref="C9"/>
      <selection pane="bottomLeft" activeCell="K9" sqref="K9"/>
    </sheetView>
  </sheetViews>
  <sheetFormatPr defaultRowHeight="12.75" x14ac:dyDescent="0.2"/>
  <cols>
    <col min="1" max="1" width="11" customWidth="1"/>
    <col min="2" max="2" width="9.42578125" customWidth="1"/>
    <col min="3" max="3" width="17" customWidth="1"/>
    <col min="7" max="7" width="12.5703125" customWidth="1"/>
    <col min="8" max="8" width="9.5703125" customWidth="1"/>
    <col min="9" max="9" width="13" customWidth="1"/>
    <col min="10" max="10" width="10" customWidth="1"/>
    <col min="11" max="11" width="11.28515625" customWidth="1"/>
  </cols>
  <sheetData>
    <row r="1" spans="1:11" x14ac:dyDescent="0.2">
      <c r="D1" s="55" t="s">
        <v>138</v>
      </c>
      <c r="E1" s="56"/>
      <c r="F1" s="55"/>
      <c r="G1" s="56"/>
    </row>
    <row r="2" spans="1:11" x14ac:dyDescent="0.2">
      <c r="D2" s="55" t="s">
        <v>139</v>
      </c>
      <c r="E2" s="56"/>
      <c r="F2" s="56"/>
      <c r="G2" s="56"/>
    </row>
    <row r="3" spans="1:11" ht="12" customHeight="1" thickBot="1" x14ac:dyDescent="0.25"/>
    <row r="4" spans="1:11" ht="13.5" thickBot="1" x14ac:dyDescent="0.25">
      <c r="A4" s="2" t="s">
        <v>0</v>
      </c>
      <c r="B4" s="48">
        <f>'Rapid Rate WTP Monthly Rept'!C4</f>
        <v>0</v>
      </c>
      <c r="D4" s="2" t="s">
        <v>2</v>
      </c>
      <c r="E4" s="50">
        <f>'Rapid Rate WTP Monthly Rept'!C5</f>
        <v>0</v>
      </c>
      <c r="H4" s="284" t="s">
        <v>35</v>
      </c>
      <c r="I4" s="26">
        <f>'Rapid Rate WTP Monthly Rept'!M2</f>
        <v>0</v>
      </c>
      <c r="J4" s="3" t="s">
        <v>36</v>
      </c>
      <c r="K4" s="26">
        <f>'Rapid Rate WTP Monthly Rept'!O2</f>
        <v>0</v>
      </c>
    </row>
    <row r="5" spans="1:11" ht="13.5" thickBot="1" x14ac:dyDescent="0.25">
      <c r="A5" s="2" t="s">
        <v>1</v>
      </c>
      <c r="B5" s="49">
        <f>'Rapid Rate WTP Monthly Rept'!G4</f>
        <v>0</v>
      </c>
      <c r="C5" s="12"/>
      <c r="E5" s="2" t="s">
        <v>3</v>
      </c>
      <c r="G5" s="527">
        <f>'Rapid Rate WTP Monthly Rept'!G5</f>
        <v>0</v>
      </c>
      <c r="H5" s="528"/>
      <c r="I5" s="529"/>
    </row>
    <row r="6" spans="1:11" ht="13.5" thickBot="1" x14ac:dyDescent="0.25">
      <c r="E6" s="2" t="s">
        <v>5</v>
      </c>
      <c r="F6" s="51">
        <f>'Rapid Rate WTP Monthly Rept'!N5</f>
        <v>0</v>
      </c>
      <c r="H6" s="298"/>
      <c r="I6" s="2" t="s">
        <v>4</v>
      </c>
      <c r="J6" s="51">
        <f>'Rapid Rate WTP Monthly Rept'!N4</f>
        <v>0</v>
      </c>
    </row>
    <row r="7" spans="1:11" x14ac:dyDescent="0.2">
      <c r="C7" s="3" t="s">
        <v>111</v>
      </c>
      <c r="D7" s="152" t="s">
        <v>108</v>
      </c>
      <c r="E7" s="153"/>
      <c r="F7" s="156" t="s">
        <v>109</v>
      </c>
      <c r="G7" s="154"/>
      <c r="H7" s="155"/>
      <c r="I7" s="215" t="s">
        <v>110</v>
      </c>
      <c r="J7" s="280"/>
      <c r="K7" s="281"/>
    </row>
    <row r="8" spans="1:11" ht="13.5" thickBot="1" x14ac:dyDescent="0.25"/>
    <row r="9" spans="1:11" ht="12.75" customHeight="1" x14ac:dyDescent="0.2">
      <c r="A9" s="476" t="s">
        <v>43</v>
      </c>
      <c r="B9" s="287" t="s">
        <v>114</v>
      </c>
      <c r="C9" s="41"/>
      <c r="D9" s="41"/>
      <c r="E9" s="41"/>
      <c r="F9" s="41"/>
      <c r="G9" s="41"/>
      <c r="H9" s="41"/>
      <c r="I9" s="41"/>
      <c r="J9" s="41"/>
      <c r="K9" s="160"/>
    </row>
    <row r="10" spans="1:11" x14ac:dyDescent="0.2">
      <c r="A10" s="519"/>
      <c r="B10" s="288" t="s">
        <v>107</v>
      </c>
      <c r="C10" s="42"/>
      <c r="D10" s="42"/>
      <c r="E10" s="42"/>
      <c r="F10" s="42"/>
      <c r="G10" s="42"/>
      <c r="H10" s="42"/>
      <c r="I10" s="42"/>
      <c r="J10" s="42"/>
      <c r="K10" s="25">
        <f>COUNT('Rapid Rate WTP Monthly Rept'!M13:M43)</f>
        <v>0</v>
      </c>
    </row>
    <row r="11" spans="1:11" ht="13.5" thickBot="1" x14ac:dyDescent="0.25">
      <c r="A11" s="520"/>
      <c r="B11" s="289" t="s">
        <v>222</v>
      </c>
      <c r="C11" s="45"/>
      <c r="D11" s="45"/>
      <c r="E11" s="45"/>
      <c r="F11" s="45"/>
      <c r="G11" s="45"/>
      <c r="H11" s="45"/>
      <c r="I11" s="45"/>
      <c r="J11" s="45"/>
      <c r="K11" s="274">
        <f>MAX('Rapid Rate WTP Monthly Rept'!M13:M43)</f>
        <v>0</v>
      </c>
    </row>
    <row r="12" spans="1:11" x14ac:dyDescent="0.2">
      <c r="A12" s="275"/>
      <c r="B12" s="287" t="s">
        <v>239</v>
      </c>
      <c r="C12" s="41"/>
      <c r="D12" s="41"/>
      <c r="E12" s="41"/>
      <c r="F12" s="41"/>
      <c r="G12" s="41"/>
      <c r="H12" s="41"/>
      <c r="I12" s="41"/>
      <c r="J12" s="41"/>
      <c r="K12" s="321" t="s">
        <v>256</v>
      </c>
    </row>
    <row r="13" spans="1:11" x14ac:dyDescent="0.2">
      <c r="A13" s="519" t="s">
        <v>44</v>
      </c>
      <c r="B13" s="288" t="s">
        <v>223</v>
      </c>
      <c r="C13" s="42"/>
      <c r="D13" s="42"/>
      <c r="E13" s="42"/>
      <c r="F13" s="42"/>
      <c r="G13" s="42"/>
      <c r="H13" s="42"/>
      <c r="I13" s="42"/>
      <c r="J13" s="42"/>
      <c r="K13" s="25">
        <f>'Rapid Rate WTP Monthly Rept'!C44</f>
        <v>0</v>
      </c>
    </row>
    <row r="14" spans="1:11" ht="13.5" thickBot="1" x14ac:dyDescent="0.25">
      <c r="A14" s="477"/>
      <c r="B14" s="44" t="s">
        <v>240</v>
      </c>
      <c r="C14" s="42"/>
      <c r="D14" s="45"/>
      <c r="E14" s="42"/>
      <c r="F14" s="42"/>
      <c r="G14" s="42"/>
      <c r="H14" s="42"/>
      <c r="I14" s="42"/>
      <c r="J14" s="46"/>
      <c r="K14" s="151">
        <f>'Rapid Rate WTP Monthly Rept'!H47</f>
        <v>0</v>
      </c>
    </row>
    <row r="15" spans="1:11" ht="13.5" thickBot="1" x14ac:dyDescent="0.25">
      <c r="A15" s="477"/>
      <c r="B15" s="44" t="s">
        <v>224</v>
      </c>
      <c r="C15" s="278"/>
      <c r="D15" s="318" t="s">
        <v>254</v>
      </c>
      <c r="E15" s="44" t="s">
        <v>260</v>
      </c>
      <c r="F15" s="42"/>
      <c r="G15" s="42"/>
      <c r="H15" s="42"/>
      <c r="I15" s="42"/>
      <c r="J15" s="42"/>
      <c r="K15" s="25">
        <f>'Rapid Rate WTP Monthly Rept'!P47</f>
        <v>0</v>
      </c>
    </row>
    <row r="16" spans="1:11" ht="13.5" thickBot="1" x14ac:dyDescent="0.25">
      <c r="A16" s="477"/>
      <c r="B16" s="185" t="s">
        <v>225</v>
      </c>
      <c r="D16" s="318" t="s">
        <v>255</v>
      </c>
      <c r="E16" s="185" t="s">
        <v>279</v>
      </c>
      <c r="K16" s="25">
        <f>'Rapid Rate WTP Monthly Rept'!H49</f>
        <v>0</v>
      </c>
    </row>
    <row r="17" spans="1:12" x14ac:dyDescent="0.2">
      <c r="A17" s="477"/>
      <c r="B17" s="44" t="s">
        <v>226</v>
      </c>
      <c r="C17" s="42"/>
      <c r="D17" s="42"/>
      <c r="E17" s="42"/>
      <c r="F17" s="42"/>
      <c r="G17" s="42"/>
      <c r="H17" s="42"/>
      <c r="I17" s="45"/>
      <c r="J17" s="45"/>
      <c r="K17" s="319">
        <f>MAX('Rapid Rate WTP Monthly Rept'!W13:W43)</f>
        <v>0</v>
      </c>
    </row>
    <row r="18" spans="1:12" x14ac:dyDescent="0.2">
      <c r="A18" s="477"/>
      <c r="B18" s="44" t="s">
        <v>253</v>
      </c>
      <c r="C18" s="278"/>
      <c r="D18" s="278"/>
      <c r="E18" s="278"/>
      <c r="F18" s="278"/>
      <c r="G18" s="278"/>
      <c r="H18" s="317"/>
      <c r="I18" s="420"/>
      <c r="J18" s="420"/>
      <c r="K18" s="30" t="str">
        <f>'Rapid Rate WTP Monthly Rept'!X45</f>
        <v/>
      </c>
    </row>
    <row r="19" spans="1:12" x14ac:dyDescent="0.2">
      <c r="A19" s="477"/>
      <c r="B19" s="290" t="s">
        <v>317</v>
      </c>
      <c r="C19" s="42"/>
      <c r="D19" s="42"/>
      <c r="E19" s="42"/>
      <c r="F19" s="42"/>
      <c r="G19" s="42"/>
      <c r="H19" s="214"/>
      <c r="I19" s="419"/>
      <c r="J19" s="282" t="s">
        <v>227</v>
      </c>
      <c r="K19" s="157"/>
    </row>
    <row r="20" spans="1:12" x14ac:dyDescent="0.2">
      <c r="A20" s="477"/>
      <c r="B20" s="290" t="s">
        <v>318</v>
      </c>
      <c r="C20" s="42"/>
      <c r="D20" s="42"/>
      <c r="E20" s="42"/>
      <c r="F20" s="42"/>
      <c r="G20" s="42"/>
      <c r="H20" s="214"/>
      <c r="I20" s="419"/>
      <c r="J20" s="282" t="s">
        <v>227</v>
      </c>
      <c r="K20" s="157"/>
    </row>
    <row r="21" spans="1:12" ht="13.5" thickBot="1" x14ac:dyDescent="0.25">
      <c r="A21" s="477"/>
      <c r="B21" s="290" t="s">
        <v>241</v>
      </c>
      <c r="C21" s="42"/>
      <c r="D21" s="45"/>
      <c r="E21" s="45"/>
      <c r="F21" s="45"/>
      <c r="G21" s="45"/>
      <c r="H21" s="45"/>
      <c r="I21" s="45"/>
      <c r="J21" s="233" t="s">
        <v>227</v>
      </c>
      <c r="K21" s="157"/>
      <c r="L21" s="281"/>
    </row>
    <row r="22" spans="1:12" ht="19.5" customHeight="1" thickBot="1" x14ac:dyDescent="0.25">
      <c r="A22" s="477"/>
      <c r="B22" s="300" t="s">
        <v>242</v>
      </c>
      <c r="C22" s="301"/>
      <c r="D22" s="530"/>
      <c r="E22" s="531"/>
      <c r="F22" s="532"/>
      <c r="G22" s="322" t="s">
        <v>259</v>
      </c>
      <c r="H22" s="322" t="s">
        <v>23</v>
      </c>
      <c r="I22" s="276"/>
      <c r="J22" s="323" t="s">
        <v>78</v>
      </c>
      <c r="K22" s="276"/>
    </row>
    <row r="23" spans="1:12" ht="13.5" thickBot="1" x14ac:dyDescent="0.25">
      <c r="A23" s="477"/>
      <c r="B23" s="291" t="s">
        <v>243</v>
      </c>
      <c r="C23" s="42"/>
      <c r="D23" s="46"/>
      <c r="E23" s="46"/>
      <c r="F23" s="46"/>
      <c r="G23" s="46"/>
      <c r="H23" s="46"/>
      <c r="I23" s="46"/>
      <c r="J23" s="320" t="s">
        <v>53</v>
      </c>
      <c r="K23" s="157"/>
    </row>
    <row r="24" spans="1:12" ht="13.5" thickBot="1" x14ac:dyDescent="0.25">
      <c r="A24" s="477"/>
      <c r="B24" s="292" t="s">
        <v>252</v>
      </c>
      <c r="C24" s="45"/>
      <c r="D24" s="45"/>
      <c r="E24" s="45"/>
      <c r="F24" s="159"/>
      <c r="G24" s="279" t="s">
        <v>249</v>
      </c>
      <c r="I24" s="45"/>
      <c r="J24" s="277"/>
      <c r="K24" s="157"/>
    </row>
    <row r="25" spans="1:12" ht="13.5" thickBot="1" x14ac:dyDescent="0.25">
      <c r="A25" s="478"/>
      <c r="B25" s="293" t="s">
        <v>257</v>
      </c>
      <c r="C25" s="283"/>
      <c r="D25" s="400"/>
      <c r="E25" s="399"/>
      <c r="F25" s="399"/>
      <c r="G25" s="43"/>
      <c r="H25" s="43"/>
      <c r="I25" s="43"/>
      <c r="J25" s="9"/>
      <c r="K25" s="157"/>
    </row>
    <row r="26" spans="1:12" x14ac:dyDescent="0.2">
      <c r="A26" s="476" t="s">
        <v>45</v>
      </c>
      <c r="B26" s="294" t="s">
        <v>228</v>
      </c>
      <c r="C26" s="41"/>
      <c r="D26" s="41"/>
      <c r="E26" s="41"/>
      <c r="F26" s="41"/>
      <c r="G26" s="41"/>
      <c r="H26" s="41"/>
      <c r="I26" s="41"/>
      <c r="J26" s="41"/>
      <c r="K26" s="265">
        <f>'SWTR Monthly Disinfection Rept'!J47</f>
        <v>0</v>
      </c>
    </row>
    <row r="27" spans="1:12" x14ac:dyDescent="0.2">
      <c r="A27" s="477"/>
      <c r="B27" s="44" t="s">
        <v>258</v>
      </c>
      <c r="C27" s="42"/>
      <c r="D27" s="42"/>
      <c r="E27" s="42"/>
      <c r="F27" s="42"/>
      <c r="G27" s="42"/>
      <c r="H27" s="42"/>
      <c r="I27" s="42"/>
      <c r="J27" s="42"/>
      <c r="K27" s="266">
        <f>'SWTR Monthly Disinfection Rept'!I51</f>
        <v>0</v>
      </c>
    </row>
    <row r="28" spans="1:12" ht="13.5" thickBot="1" x14ac:dyDescent="0.25">
      <c r="A28" s="478"/>
      <c r="B28" s="293" t="s">
        <v>244</v>
      </c>
      <c r="C28" s="43"/>
      <c r="D28" s="43"/>
      <c r="E28" s="43"/>
      <c r="F28" s="43"/>
      <c r="G28" s="43"/>
      <c r="H28" s="43"/>
      <c r="I28" s="43"/>
      <c r="J28" s="43"/>
      <c r="K28" s="267">
        <f>'SWTR Monthly Disinfection Rept'!J48</f>
        <v>0</v>
      </c>
    </row>
    <row r="29" spans="1:12" x14ac:dyDescent="0.2">
      <c r="A29" s="476" t="s">
        <v>46</v>
      </c>
      <c r="B29" s="294" t="s">
        <v>229</v>
      </c>
      <c r="C29" s="41"/>
      <c r="D29" s="41"/>
      <c r="E29" s="41"/>
      <c r="F29" s="41"/>
      <c r="G29" s="41"/>
      <c r="H29" s="41"/>
      <c r="I29" s="41"/>
      <c r="J29" s="41"/>
      <c r="K29" s="15">
        <f>COUNTIF('Rapid Rate WTP Monthly Rept'!B13:B43,"&gt;0")</f>
        <v>0</v>
      </c>
    </row>
    <row r="30" spans="1:12" x14ac:dyDescent="0.2">
      <c r="A30" s="477"/>
      <c r="B30" s="44" t="s">
        <v>230</v>
      </c>
      <c r="C30" s="42"/>
      <c r="D30" s="42"/>
      <c r="E30" s="42"/>
      <c r="F30" s="42"/>
      <c r="G30" s="42"/>
      <c r="H30" s="42"/>
      <c r="I30" s="42"/>
      <c r="J30" s="42"/>
      <c r="K30" s="266">
        <f>'SWTR Monthly Disinfection Rept'!K46</f>
        <v>0</v>
      </c>
    </row>
    <row r="31" spans="1:12" x14ac:dyDescent="0.2">
      <c r="A31" s="477"/>
      <c r="B31" s="44" t="s">
        <v>231</v>
      </c>
      <c r="C31" s="42"/>
      <c r="D31" s="42"/>
      <c r="E31" s="42"/>
      <c r="F31" s="42"/>
      <c r="G31" s="42"/>
      <c r="H31" s="42"/>
      <c r="I31" s="42"/>
      <c r="J31" s="42"/>
      <c r="K31" s="266">
        <f>'SWTR Monthly Disinfection Rept'!L47</f>
        <v>0</v>
      </c>
    </row>
    <row r="32" spans="1:12" ht="13.5" thickBot="1" x14ac:dyDescent="0.25">
      <c r="A32" s="478"/>
      <c r="B32" s="293" t="s">
        <v>232</v>
      </c>
      <c r="C32" s="43"/>
      <c r="D32" s="43"/>
      <c r="E32" s="43"/>
      <c r="F32" s="43"/>
      <c r="G32" s="43"/>
      <c r="H32" s="43"/>
      <c r="I32" s="43"/>
      <c r="J32" s="43"/>
      <c r="K32" s="268">
        <f>'SWTR Monthly Disinfection Rept'!M47</f>
        <v>0</v>
      </c>
      <c r="L32" s="252"/>
    </row>
    <row r="33" spans="1:11" x14ac:dyDescent="0.2">
      <c r="A33" s="476" t="s">
        <v>47</v>
      </c>
      <c r="B33" s="295" t="s">
        <v>233</v>
      </c>
      <c r="C33" s="41"/>
      <c r="D33" s="41"/>
      <c r="E33" s="41"/>
      <c r="F33" s="41"/>
      <c r="G33" s="41"/>
      <c r="H33" s="41"/>
      <c r="I33" s="41"/>
      <c r="J33" s="41"/>
      <c r="K33" s="160"/>
    </row>
    <row r="34" spans="1:11" x14ac:dyDescent="0.2">
      <c r="A34" s="477"/>
      <c r="B34" s="291" t="s">
        <v>234</v>
      </c>
      <c r="C34" s="42"/>
      <c r="D34" s="42"/>
      <c r="E34" s="42"/>
      <c r="F34" s="42"/>
      <c r="G34" s="42"/>
      <c r="H34" s="42"/>
      <c r="I34" s="42"/>
      <c r="J34" s="42"/>
      <c r="K34" s="34"/>
    </row>
    <row r="35" spans="1:11" x14ac:dyDescent="0.2">
      <c r="A35" s="477"/>
      <c r="B35" s="44" t="s">
        <v>235</v>
      </c>
      <c r="C35" s="42"/>
      <c r="D35" s="42"/>
      <c r="E35" s="42"/>
      <c r="F35" s="42"/>
      <c r="G35" s="42"/>
      <c r="H35" s="42"/>
      <c r="I35" s="42"/>
      <c r="J35" s="42"/>
      <c r="K35" s="266">
        <f>'SWTR Monthly Disinfection Rept'!O46</f>
        <v>0</v>
      </c>
    </row>
    <row r="36" spans="1:11" x14ac:dyDescent="0.2">
      <c r="A36" s="477"/>
      <c r="B36" s="296" t="s">
        <v>236</v>
      </c>
      <c r="C36" s="42"/>
      <c r="D36" s="42"/>
      <c r="E36" s="42"/>
      <c r="F36" s="42"/>
      <c r="G36" s="42"/>
      <c r="H36" s="42"/>
      <c r="I36" s="42"/>
      <c r="J36" s="42"/>
      <c r="K36" s="266">
        <f>'SWTR Monthly Disinfection Rept'!Q46</f>
        <v>0</v>
      </c>
    </row>
    <row r="37" spans="1:11" ht="13.5" thickBot="1" x14ac:dyDescent="0.25">
      <c r="A37" s="478"/>
      <c r="B37" s="297" t="s">
        <v>245</v>
      </c>
      <c r="C37" s="43"/>
      <c r="D37" s="43"/>
      <c r="E37" s="43"/>
      <c r="F37" s="43"/>
      <c r="G37" s="43"/>
      <c r="H37" s="43"/>
      <c r="I37" s="43"/>
      <c r="J37" s="43"/>
      <c r="K37" s="161"/>
    </row>
    <row r="38" spans="1:11" ht="13.5" customHeight="1" x14ac:dyDescent="0.2">
      <c r="A38" s="519" t="s">
        <v>48</v>
      </c>
      <c r="B38" s="291" t="s">
        <v>237</v>
      </c>
      <c r="C38" s="42"/>
      <c r="D38" s="42"/>
      <c r="E38" s="42"/>
      <c r="F38" s="42"/>
      <c r="G38" s="42"/>
      <c r="H38" s="42"/>
      <c r="I38" s="42"/>
      <c r="J38" s="42"/>
      <c r="K38" s="34"/>
    </row>
    <row r="39" spans="1:11" ht="13.5" thickBot="1" x14ac:dyDescent="0.25">
      <c r="A39" s="519"/>
      <c r="B39" s="291" t="s">
        <v>246</v>
      </c>
      <c r="C39" s="42"/>
      <c r="D39" s="42"/>
      <c r="E39" s="42"/>
      <c r="F39" s="42"/>
      <c r="G39" s="42"/>
      <c r="H39" s="45"/>
      <c r="J39" s="302" t="s">
        <v>53</v>
      </c>
      <c r="K39" s="157"/>
    </row>
    <row r="40" spans="1:11" ht="15.75" customHeight="1" thickBot="1" x14ac:dyDescent="0.25">
      <c r="A40" s="519"/>
      <c r="B40" s="292" t="s">
        <v>247</v>
      </c>
      <c r="C40" s="45"/>
      <c r="D40" s="45"/>
      <c r="E40" s="45"/>
      <c r="F40" s="45"/>
      <c r="G40" s="45"/>
      <c r="H40" s="286" t="s">
        <v>238</v>
      </c>
      <c r="I40" s="389"/>
      <c r="J40" s="312" t="s">
        <v>53</v>
      </c>
      <c r="K40" s="285"/>
    </row>
    <row r="41" spans="1:11" ht="17.25" customHeight="1" thickBot="1" x14ac:dyDescent="0.25">
      <c r="A41" s="519"/>
      <c r="B41" s="292"/>
      <c r="C41" s="45"/>
      <c r="D41" s="45"/>
      <c r="F41" s="411" t="s">
        <v>313</v>
      </c>
      <c r="G41" s="391"/>
      <c r="H41" s="386"/>
      <c r="J41" s="385"/>
      <c r="K41" s="384"/>
    </row>
    <row r="42" spans="1:11" ht="20.25" customHeight="1" thickBot="1" x14ac:dyDescent="0.25">
      <c r="A42" s="520"/>
      <c r="B42" s="313" t="s">
        <v>250</v>
      </c>
      <c r="C42" s="314"/>
      <c r="D42" s="315" t="s">
        <v>251</v>
      </c>
      <c r="E42" s="521"/>
      <c r="F42" s="522"/>
      <c r="G42" s="523"/>
      <c r="H42" s="316" t="s">
        <v>238</v>
      </c>
      <c r="I42" s="390"/>
      <c r="J42" s="303" t="s">
        <v>53</v>
      </c>
      <c r="K42" s="158"/>
    </row>
    <row r="43" spans="1:11" ht="10.5" customHeight="1" thickBot="1" x14ac:dyDescent="0.25">
      <c r="A43" s="306"/>
      <c r="B43" s="307"/>
      <c r="C43" s="299"/>
      <c r="D43" s="307"/>
      <c r="E43" s="355"/>
      <c r="F43" s="355"/>
      <c r="G43" s="355"/>
      <c r="H43" s="310"/>
      <c r="I43" s="299"/>
      <c r="J43" s="311"/>
      <c r="K43" s="356"/>
    </row>
    <row r="44" spans="1:11" ht="18" customHeight="1" thickBot="1" x14ac:dyDescent="0.25">
      <c r="A44" s="524" t="s">
        <v>248</v>
      </c>
      <c r="B44" s="525"/>
      <c r="C44" s="525"/>
      <c r="D44" s="525"/>
      <c r="E44" s="525"/>
      <c r="F44" s="525"/>
      <c r="G44" s="525"/>
      <c r="H44" s="525"/>
      <c r="I44" s="525"/>
      <c r="J44" s="525"/>
      <c r="K44" s="526"/>
    </row>
    <row r="45" spans="1:11" ht="9.75" customHeight="1" thickBot="1" x14ac:dyDescent="0.25">
      <c r="A45" s="308"/>
      <c r="B45" s="308"/>
      <c r="C45" s="309"/>
      <c r="D45" s="309"/>
      <c r="E45" s="308"/>
      <c r="F45" s="308"/>
      <c r="G45" s="308"/>
      <c r="H45" s="308"/>
      <c r="I45" s="309"/>
      <c r="J45" s="308"/>
      <c r="K45" s="308"/>
    </row>
    <row r="46" spans="1:11" ht="14.25" customHeight="1" thickBot="1" x14ac:dyDescent="0.25">
      <c r="A46" s="184" t="s">
        <v>49</v>
      </c>
      <c r="C46" s="304"/>
      <c r="D46" s="357"/>
      <c r="G46" s="184" t="s">
        <v>51</v>
      </c>
      <c r="I46" s="305"/>
      <c r="J46" s="185"/>
    </row>
    <row r="47" spans="1:11" ht="7.5" customHeight="1" thickBot="1" x14ac:dyDescent="0.25"/>
    <row r="48" spans="1:11" ht="18" customHeight="1" thickBot="1" x14ac:dyDescent="0.25">
      <c r="A48" s="184" t="s">
        <v>50</v>
      </c>
      <c r="B48" s="54"/>
      <c r="C48" s="53"/>
      <c r="D48" s="47"/>
      <c r="G48" s="184" t="s">
        <v>52</v>
      </c>
      <c r="I48" s="54"/>
      <c r="J48" s="53"/>
      <c r="K48" s="47"/>
    </row>
    <row r="49" spans="1:6" ht="7.5" customHeight="1" x14ac:dyDescent="0.2"/>
    <row r="50" spans="1:6" x14ac:dyDescent="0.2">
      <c r="A50" s="1"/>
      <c r="F50" s="2" t="s">
        <v>219</v>
      </c>
    </row>
  </sheetData>
  <sheetProtection sheet="1" objects="1" scenarios="1" selectLockedCells="1"/>
  <customSheetViews>
    <customSheetView guid="{A2437033-322C-442F-8B0C-90A704A94F2F}" fitToPage="1" topLeftCell="F1">
      <pane ySplit="7" topLeftCell="A26" activePane="bottomLeft" state="frozen"/>
      <selection pane="bottomLeft" activeCell="B43" sqref="B43:K43"/>
      <pageMargins left="0.5" right="0.5" top="0.54" bottom="0.53" header="0.33" footer="0.28000000000000003"/>
      <printOptions horizontalCentered="1"/>
      <pageSetup scale="80" orientation="landscape" r:id="rId1"/>
      <headerFooter alignWithMargins="0">
        <oddFooter>&amp;RDate Printed: &amp;D</oddFooter>
      </headerFooter>
    </customSheetView>
    <customSheetView guid="{257057B6-2D53-4FEE-AA54-1ECF59604DC0}" fitToPage="1">
      <pane ySplit="7" topLeftCell="A8" activePane="bottomLeft" state="frozen"/>
      <selection pane="bottomLeft" activeCell="J25" sqref="J25"/>
      <pageMargins left="0.5" right="0.5" top="0.54" bottom="0.53" header="0.33" footer="0.28000000000000003"/>
      <printOptions horizontalCentered="1"/>
      <pageSetup scale="80" orientation="landscape" r:id="rId2"/>
      <headerFooter alignWithMargins="0">
        <oddFooter>&amp;RDate Printed: &amp;D</oddFooter>
      </headerFooter>
    </customSheetView>
    <customSheetView guid="{EE9AC70A-7761-44F1-B893-5D597A724855}" fitToPage="1" topLeftCell="F1">
      <pane ySplit="7" topLeftCell="A26" activePane="bottomLeft" state="frozen"/>
      <selection pane="bottomLeft" activeCell="B43" sqref="B43:K43"/>
      <pageMargins left="0.5" right="0.5" top="0.54" bottom="0.53" header="0.33" footer="0.28000000000000003"/>
      <printOptions horizontalCentered="1"/>
      <pageSetup scale="80" orientation="landscape" r:id="rId3"/>
      <headerFooter alignWithMargins="0">
        <oddFooter>&amp;RDate Printed: &amp;D</oddFooter>
      </headerFooter>
    </customSheetView>
  </customSheetViews>
  <mergeCells count="10">
    <mergeCell ref="A38:A42"/>
    <mergeCell ref="E42:G42"/>
    <mergeCell ref="A44:K44"/>
    <mergeCell ref="G5:I5"/>
    <mergeCell ref="A33:A37"/>
    <mergeCell ref="A13:A25"/>
    <mergeCell ref="A26:A28"/>
    <mergeCell ref="A29:A32"/>
    <mergeCell ref="A9:A11"/>
    <mergeCell ref="D22:F22"/>
  </mergeCells>
  <phoneticPr fontId="0" type="noConversion"/>
  <printOptions horizontalCentered="1"/>
  <pageMargins left="0.5" right="0.5" top="0.54" bottom="0.53" header="0.33" footer="0.28000000000000003"/>
  <pageSetup scale="83" orientation="landscape" r:id="rId4"/>
  <headerFooter alignWithMargins="0">
    <oddFooter>&amp;RDate Printed: &amp;D</oddFooter>
  </headerFooter>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topLeftCell="A25" workbookViewId="0">
      <selection activeCell="B30" sqref="B30"/>
    </sheetView>
  </sheetViews>
  <sheetFormatPr defaultRowHeight="12.75" x14ac:dyDescent="0.2"/>
  <cols>
    <col min="1" max="1" width="30.28515625" customWidth="1"/>
    <col min="2" max="2" width="96.5703125" customWidth="1"/>
    <col min="3" max="3" width="53" customWidth="1"/>
  </cols>
  <sheetData>
    <row r="1" spans="1:2" x14ac:dyDescent="0.2">
      <c r="A1" s="533" t="s">
        <v>321</v>
      </c>
      <c r="B1" s="533"/>
    </row>
    <row r="2" spans="1:2" x14ac:dyDescent="0.2">
      <c r="A2" s="221" t="s">
        <v>446</v>
      </c>
      <c r="B2" s="81"/>
    </row>
    <row r="3" spans="1:2" x14ac:dyDescent="0.2">
      <c r="A3" s="395" t="s">
        <v>322</v>
      </c>
    </row>
    <row r="4" spans="1:2" x14ac:dyDescent="0.2">
      <c r="A4" s="105" t="s">
        <v>331</v>
      </c>
      <c r="B4" s="105" t="s">
        <v>327</v>
      </c>
    </row>
    <row r="5" spans="1:2" x14ac:dyDescent="0.2">
      <c r="A5" s="252" t="s">
        <v>337</v>
      </c>
      <c r="B5" s="252" t="s">
        <v>450</v>
      </c>
    </row>
    <row r="6" spans="1:2" ht="25.5" x14ac:dyDescent="0.2">
      <c r="A6" s="252" t="s">
        <v>31</v>
      </c>
      <c r="B6" s="392" t="s">
        <v>356</v>
      </c>
    </row>
    <row r="7" spans="1:2" ht="16.899999999999999" customHeight="1" x14ac:dyDescent="0.2">
      <c r="A7" s="252" t="s">
        <v>343</v>
      </c>
    </row>
    <row r="8" spans="1:2" ht="20.45" customHeight="1" x14ac:dyDescent="0.2">
      <c r="A8" s="394" t="s">
        <v>7</v>
      </c>
      <c r="B8" s="409" t="s">
        <v>357</v>
      </c>
    </row>
    <row r="9" spans="1:2" ht="19.149999999999999" customHeight="1" x14ac:dyDescent="0.2">
      <c r="A9" s="394"/>
      <c r="B9" s="409" t="s">
        <v>353</v>
      </c>
    </row>
    <row r="10" spans="1:2" ht="38.25" x14ac:dyDescent="0.2">
      <c r="A10" s="394" t="s">
        <v>332</v>
      </c>
      <c r="B10" s="392" t="s">
        <v>424</v>
      </c>
    </row>
    <row r="11" spans="1:2" ht="38.25" x14ac:dyDescent="0.2">
      <c r="A11" s="394" t="s">
        <v>333</v>
      </c>
      <c r="B11" s="392" t="s">
        <v>425</v>
      </c>
    </row>
    <row r="12" spans="1:2" ht="38.25" x14ac:dyDescent="0.2">
      <c r="A12" s="252" t="s">
        <v>334</v>
      </c>
      <c r="B12" s="392" t="s">
        <v>426</v>
      </c>
    </row>
    <row r="13" spans="1:2" ht="25.5" x14ac:dyDescent="0.2">
      <c r="A13" s="252" t="s">
        <v>335</v>
      </c>
      <c r="B13" s="392" t="s">
        <v>354</v>
      </c>
    </row>
    <row r="14" spans="1:2" x14ac:dyDescent="0.2">
      <c r="A14" s="252" t="s">
        <v>349</v>
      </c>
      <c r="B14" s="252" t="s">
        <v>346</v>
      </c>
    </row>
    <row r="15" spans="1:2" x14ac:dyDescent="0.2">
      <c r="A15" s="252" t="s">
        <v>345</v>
      </c>
      <c r="B15" s="252" t="s">
        <v>350</v>
      </c>
    </row>
    <row r="16" spans="1:2" ht="25.5" x14ac:dyDescent="0.2">
      <c r="A16" s="394" t="s">
        <v>347</v>
      </c>
      <c r="B16" s="392" t="s">
        <v>427</v>
      </c>
    </row>
    <row r="17" spans="1:3" x14ac:dyDescent="0.2">
      <c r="A17" s="252" t="s">
        <v>336</v>
      </c>
      <c r="B17" s="252" t="s">
        <v>348</v>
      </c>
    </row>
    <row r="18" spans="1:3" x14ac:dyDescent="0.2">
      <c r="A18" s="252" t="s">
        <v>29</v>
      </c>
      <c r="B18" s="252" t="s">
        <v>352</v>
      </c>
    </row>
    <row r="19" spans="1:3" ht="6" customHeight="1" x14ac:dyDescent="0.2">
      <c r="A19" s="252"/>
    </row>
    <row r="20" spans="1:3" ht="13.9" customHeight="1" x14ac:dyDescent="0.2">
      <c r="A20" s="395" t="s">
        <v>399</v>
      </c>
    </row>
    <row r="21" spans="1:3" ht="40.9" customHeight="1" x14ac:dyDescent="0.2">
      <c r="A21" s="535" t="s">
        <v>428</v>
      </c>
      <c r="B21" s="535"/>
    </row>
    <row r="22" spans="1:3" ht="7.15" customHeight="1" x14ac:dyDescent="0.2">
      <c r="A22" s="448"/>
      <c r="B22" s="448"/>
    </row>
    <row r="23" spans="1:3" x14ac:dyDescent="0.2">
      <c r="A23" s="395" t="s">
        <v>323</v>
      </c>
    </row>
    <row r="24" spans="1:3" ht="30.6" customHeight="1" x14ac:dyDescent="0.2">
      <c r="A24" s="534" t="s">
        <v>429</v>
      </c>
      <c r="B24" s="534"/>
      <c r="C24" s="406"/>
    </row>
    <row r="25" spans="1:3" ht="6.6" customHeight="1" x14ac:dyDescent="0.2"/>
    <row r="26" spans="1:3" x14ac:dyDescent="0.2">
      <c r="A26" s="395" t="s">
        <v>324</v>
      </c>
    </row>
    <row r="27" spans="1:3" x14ac:dyDescent="0.2">
      <c r="A27" s="105" t="s">
        <v>331</v>
      </c>
      <c r="B27" s="105" t="s">
        <v>327</v>
      </c>
    </row>
    <row r="28" spans="1:3" ht="38.25" x14ac:dyDescent="0.2">
      <c r="A28" s="394" t="s">
        <v>351</v>
      </c>
      <c r="B28" s="392" t="s">
        <v>443</v>
      </c>
    </row>
    <row r="29" spans="1:3" ht="25.5" x14ac:dyDescent="0.2">
      <c r="A29" s="394" t="s">
        <v>338</v>
      </c>
      <c r="B29" s="392" t="s">
        <v>430</v>
      </c>
    </row>
    <row r="30" spans="1:3" ht="25.5" x14ac:dyDescent="0.2">
      <c r="A30" s="394" t="s">
        <v>25</v>
      </c>
      <c r="B30" s="392" t="s">
        <v>431</v>
      </c>
    </row>
    <row r="31" spans="1:3" ht="25.5" x14ac:dyDescent="0.2">
      <c r="A31" s="394" t="s">
        <v>344</v>
      </c>
      <c r="B31" s="392" t="s">
        <v>432</v>
      </c>
    </row>
    <row r="32" spans="1:3" ht="38.25" x14ac:dyDescent="0.2">
      <c r="A32" s="394" t="s">
        <v>339</v>
      </c>
      <c r="B32" s="392" t="s">
        <v>433</v>
      </c>
    </row>
    <row r="33" spans="1:2" ht="15.6" customHeight="1" x14ac:dyDescent="0.2">
      <c r="A33" s="394" t="s">
        <v>340</v>
      </c>
      <c r="B33" s="252" t="s">
        <v>434</v>
      </c>
    </row>
    <row r="34" spans="1:2" ht="25.5" x14ac:dyDescent="0.2">
      <c r="A34" s="394" t="s">
        <v>99</v>
      </c>
      <c r="B34" s="392" t="s">
        <v>435</v>
      </c>
    </row>
    <row r="35" spans="1:2" ht="76.5" x14ac:dyDescent="0.2">
      <c r="A35" s="398" t="s">
        <v>341</v>
      </c>
      <c r="B35" s="392" t="s">
        <v>436</v>
      </c>
    </row>
    <row r="36" spans="1:2" ht="25.5" x14ac:dyDescent="0.2">
      <c r="A36" s="398" t="s">
        <v>394</v>
      </c>
      <c r="B36" s="449" t="s">
        <v>437</v>
      </c>
    </row>
    <row r="37" spans="1:2" x14ac:dyDescent="0.2">
      <c r="A37" s="398" t="s">
        <v>74</v>
      </c>
      <c r="B37" s="392" t="s">
        <v>355</v>
      </c>
    </row>
    <row r="38" spans="1:2" ht="25.5" x14ac:dyDescent="0.2">
      <c r="A38" s="398" t="s">
        <v>342</v>
      </c>
      <c r="B38" s="392" t="s">
        <v>438</v>
      </c>
    </row>
    <row r="39" spans="1:2" ht="16.149999999999999" customHeight="1" x14ac:dyDescent="0.2">
      <c r="A39" s="398" t="s">
        <v>283</v>
      </c>
      <c r="B39" s="392" t="s">
        <v>447</v>
      </c>
    </row>
    <row r="40" spans="1:2" ht="76.5" x14ac:dyDescent="0.2">
      <c r="A40" s="398" t="s">
        <v>76</v>
      </c>
      <c r="B40" s="392" t="s">
        <v>448</v>
      </c>
    </row>
    <row r="42" spans="1:2" x14ac:dyDescent="0.2">
      <c r="A42" s="395" t="s">
        <v>325</v>
      </c>
    </row>
    <row r="43" spans="1:2" x14ac:dyDescent="0.2">
      <c r="A43" s="252" t="s">
        <v>439</v>
      </c>
    </row>
    <row r="44" spans="1:2" x14ac:dyDescent="0.2">
      <c r="A44" s="397" t="s">
        <v>326</v>
      </c>
      <c r="B44" s="105" t="s">
        <v>327</v>
      </c>
    </row>
    <row r="45" spans="1:2" ht="38.25" x14ac:dyDescent="0.2">
      <c r="A45" s="396">
        <v>7</v>
      </c>
      <c r="B45" s="392" t="s">
        <v>440</v>
      </c>
    </row>
    <row r="46" spans="1:2" x14ac:dyDescent="0.2">
      <c r="A46" s="393">
        <v>9</v>
      </c>
      <c r="B46" s="252" t="s">
        <v>358</v>
      </c>
    </row>
    <row r="47" spans="1:2" x14ac:dyDescent="0.2">
      <c r="A47" s="393">
        <v>10</v>
      </c>
      <c r="B47" s="392" t="s">
        <v>393</v>
      </c>
    </row>
    <row r="48" spans="1:2" ht="25.5" x14ac:dyDescent="0.2">
      <c r="A48" s="393">
        <v>12</v>
      </c>
      <c r="B48" s="392" t="s">
        <v>359</v>
      </c>
    </row>
    <row r="49" spans="1:3" ht="19.899999999999999" customHeight="1" x14ac:dyDescent="0.2">
      <c r="A49" s="396" t="s">
        <v>330</v>
      </c>
      <c r="B49" s="409" t="s">
        <v>362</v>
      </c>
      <c r="C49" s="406"/>
    </row>
    <row r="50" spans="1:3" ht="38.25" x14ac:dyDescent="0.2">
      <c r="A50" s="393">
        <v>16</v>
      </c>
      <c r="B50" s="392" t="s">
        <v>421</v>
      </c>
    </row>
    <row r="51" spans="1:3" ht="38.25" x14ac:dyDescent="0.2">
      <c r="A51" s="393">
        <v>17</v>
      </c>
      <c r="B51" s="392" t="s">
        <v>441</v>
      </c>
    </row>
    <row r="52" spans="1:3" ht="51" x14ac:dyDescent="0.2">
      <c r="A52" s="393">
        <v>18</v>
      </c>
      <c r="B52" s="392" t="s">
        <v>442</v>
      </c>
    </row>
    <row r="53" spans="1:3" x14ac:dyDescent="0.2">
      <c r="A53" s="393">
        <v>19</v>
      </c>
      <c r="B53" s="392" t="s">
        <v>329</v>
      </c>
    </row>
    <row r="54" spans="1:3" ht="26.45" customHeight="1" x14ac:dyDescent="0.2">
      <c r="A54" s="393">
        <v>20</v>
      </c>
      <c r="B54" s="392" t="s">
        <v>422</v>
      </c>
    </row>
    <row r="55" spans="1:3" ht="63.75" x14ac:dyDescent="0.2">
      <c r="A55" s="393">
        <v>22</v>
      </c>
      <c r="B55" s="392" t="s">
        <v>444</v>
      </c>
    </row>
    <row r="56" spans="1:3" ht="25.5" x14ac:dyDescent="0.2">
      <c r="A56" s="393">
        <v>23</v>
      </c>
      <c r="B56" s="409" t="s">
        <v>423</v>
      </c>
    </row>
    <row r="57" spans="1:3" ht="25.5" x14ac:dyDescent="0.2">
      <c r="A57" s="393">
        <v>34</v>
      </c>
      <c r="B57" s="392" t="s">
        <v>328</v>
      </c>
    </row>
    <row r="58" spans="1:3" ht="51" x14ac:dyDescent="0.2">
      <c r="A58" s="393">
        <v>35</v>
      </c>
      <c r="B58" s="392" t="s">
        <v>371</v>
      </c>
      <c r="C58" s="415"/>
    </row>
    <row r="59" spans="1:3" ht="27.6" customHeight="1" x14ac:dyDescent="0.2">
      <c r="A59" s="393">
        <v>37</v>
      </c>
      <c r="B59" s="392" t="s">
        <v>452</v>
      </c>
    </row>
    <row r="60" spans="1:3" ht="55.15" customHeight="1" x14ac:dyDescent="0.2">
      <c r="A60" s="450">
        <v>38</v>
      </c>
      <c r="B60" s="392" t="s">
        <v>451</v>
      </c>
    </row>
    <row r="61" spans="1:3" ht="63.75" x14ac:dyDescent="0.2">
      <c r="A61" s="393">
        <v>39</v>
      </c>
      <c r="B61" s="392" t="s">
        <v>445</v>
      </c>
    </row>
    <row r="62" spans="1:3" ht="25.5" x14ac:dyDescent="0.2">
      <c r="A62" s="393">
        <v>40</v>
      </c>
      <c r="B62" s="392" t="s">
        <v>388</v>
      </c>
    </row>
  </sheetData>
  <customSheetViews>
    <customSheetView guid="{A2437033-322C-442F-8B0C-90A704A94F2F}" fitToPage="1">
      <selection activeCell="B54" sqref="B54"/>
      <pageMargins left="0.75" right="0.25" top="0.5" bottom="0.5" header="0.3" footer="0.3"/>
      <printOptions gridLines="1"/>
      <pageSetup scale="53" fitToWidth="0" orientation="portrait" r:id="rId1"/>
    </customSheetView>
    <customSheetView guid="{257057B6-2D53-4FEE-AA54-1ECF59604DC0}" fitToPage="1">
      <selection activeCell="A45" sqref="A45"/>
      <pageMargins left="0.7" right="0.7" top="0.75" bottom="0.75" header="0.3" footer="0.3"/>
      <printOptions gridLines="1"/>
      <pageSetup scale="51" fitToHeight="0" orientation="portrait" r:id="rId2"/>
    </customSheetView>
    <customSheetView guid="{EE9AC70A-7761-44F1-B893-5D597A724855}" fitToPage="1" topLeftCell="A46">
      <selection activeCell="B54" sqref="B54"/>
      <pageMargins left="0.75" right="0.25" top="0.5" bottom="0.5" header="0.3" footer="0.3"/>
      <printOptions gridLines="1"/>
      <pageSetup scale="53" fitToWidth="0" orientation="portrait" r:id="rId3"/>
    </customSheetView>
  </customSheetViews>
  <mergeCells count="3">
    <mergeCell ref="A1:B1"/>
    <mergeCell ref="A24:B24"/>
    <mergeCell ref="A21:B21"/>
  </mergeCells>
  <printOptions gridLines="1"/>
  <pageMargins left="0.75" right="0.25" top="0.5" bottom="0.5" header="0.3" footer="0.3"/>
  <pageSetup scale="53" fitToWidth="0" orientation="portrait"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04"/>
  <sheetViews>
    <sheetView workbookViewId="0">
      <selection activeCell="V49" sqref="V49"/>
    </sheetView>
  </sheetViews>
  <sheetFormatPr defaultRowHeight="12.75" x14ac:dyDescent="0.2"/>
  <cols>
    <col min="2" max="2" width="9.42578125" customWidth="1"/>
    <col min="7" max="7" width="10.5703125" customWidth="1"/>
  </cols>
  <sheetData>
    <row r="1" spans="1:42" x14ac:dyDescent="0.2">
      <c r="F1" s="55"/>
      <c r="G1" s="56"/>
      <c r="H1" s="56"/>
      <c r="I1" s="56"/>
    </row>
    <row r="2" spans="1:42" x14ac:dyDescent="0.2">
      <c r="F2" s="55"/>
      <c r="G2" s="56"/>
      <c r="H2" s="56"/>
      <c r="I2" s="56"/>
    </row>
    <row r="4" spans="1:42" x14ac:dyDescent="0.2">
      <c r="A4" s="1"/>
      <c r="I4" s="1"/>
    </row>
    <row r="5" spans="1:42" x14ac:dyDescent="0.2">
      <c r="A5" s="1"/>
      <c r="I5" s="1"/>
    </row>
    <row r="6" spans="1:42" x14ac:dyDescent="0.2">
      <c r="A6" s="1"/>
      <c r="I6" s="1"/>
    </row>
    <row r="7" spans="1:42" x14ac:dyDescent="0.2">
      <c r="A7" s="1"/>
      <c r="B7">
        <v>0</v>
      </c>
      <c r="C7">
        <v>501</v>
      </c>
      <c r="D7">
        <v>1001</v>
      </c>
      <c r="E7">
        <v>2501</v>
      </c>
      <c r="F7" s="1">
        <v>3301</v>
      </c>
      <c r="I7" s="1"/>
      <c r="K7" s="109">
        <v>0</v>
      </c>
      <c r="L7" s="109">
        <v>6</v>
      </c>
      <c r="M7" s="109">
        <v>6.1</v>
      </c>
      <c r="N7" s="109">
        <v>6.2</v>
      </c>
      <c r="O7" s="109">
        <v>6.3</v>
      </c>
      <c r="P7" s="109">
        <v>6.4</v>
      </c>
      <c r="Q7" s="109">
        <v>6.5</v>
      </c>
      <c r="R7" s="109">
        <v>6.6</v>
      </c>
      <c r="S7" s="109">
        <v>6.7</v>
      </c>
      <c r="T7" s="109">
        <v>6.8</v>
      </c>
      <c r="U7" s="109">
        <v>6.9</v>
      </c>
      <c r="V7" s="109">
        <v>7</v>
      </c>
      <c r="W7" s="109">
        <v>7.1</v>
      </c>
      <c r="X7" s="109">
        <v>7.2</v>
      </c>
      <c r="Y7" s="109">
        <v>7.3</v>
      </c>
      <c r="Z7" s="109">
        <v>7.4</v>
      </c>
      <c r="AA7" s="109">
        <v>7.5</v>
      </c>
      <c r="AB7" s="109">
        <v>7.6</v>
      </c>
      <c r="AC7" s="109">
        <v>7.7</v>
      </c>
      <c r="AD7" s="109">
        <v>7.8</v>
      </c>
      <c r="AE7" s="109">
        <v>7.9</v>
      </c>
      <c r="AF7" s="109">
        <v>8</v>
      </c>
      <c r="AG7" s="109">
        <v>8.1</v>
      </c>
      <c r="AH7" s="109">
        <v>8.1999999999999993</v>
      </c>
      <c r="AI7" s="109">
        <v>8.3000000000000007</v>
      </c>
      <c r="AJ7" s="109">
        <v>8.4</v>
      </c>
      <c r="AK7" s="109">
        <v>8.5</v>
      </c>
      <c r="AL7" s="109">
        <v>8.6</v>
      </c>
      <c r="AM7" s="109">
        <v>8.6999999999999993</v>
      </c>
      <c r="AN7" s="109">
        <v>8.8000000000000007</v>
      </c>
      <c r="AO7" s="109">
        <v>8.9</v>
      </c>
      <c r="AP7" s="109">
        <v>8.9999999999999893</v>
      </c>
    </row>
    <row r="8" spans="1:42" x14ac:dyDescent="0.2">
      <c r="A8" s="1"/>
      <c r="B8">
        <v>1</v>
      </c>
      <c r="C8">
        <v>2</v>
      </c>
      <c r="D8">
        <v>3</v>
      </c>
      <c r="E8">
        <v>4</v>
      </c>
      <c r="F8">
        <v>6</v>
      </c>
      <c r="I8" s="1"/>
      <c r="K8">
        <v>2</v>
      </c>
      <c r="L8">
        <v>2</v>
      </c>
      <c r="M8">
        <v>3</v>
      </c>
      <c r="N8">
        <v>4</v>
      </c>
      <c r="O8">
        <v>5</v>
      </c>
      <c r="P8">
        <v>6</v>
      </c>
      <c r="Q8">
        <v>7</v>
      </c>
      <c r="R8">
        <v>8</v>
      </c>
      <c r="S8">
        <v>9</v>
      </c>
      <c r="T8">
        <v>10</v>
      </c>
      <c r="U8">
        <v>11</v>
      </c>
      <c r="V8">
        <v>12</v>
      </c>
      <c r="W8">
        <v>13</v>
      </c>
      <c r="X8">
        <v>14</v>
      </c>
      <c r="Y8">
        <v>15</v>
      </c>
      <c r="Z8">
        <v>16</v>
      </c>
      <c r="AA8">
        <v>17</v>
      </c>
      <c r="AB8">
        <v>18</v>
      </c>
      <c r="AC8">
        <v>19</v>
      </c>
      <c r="AD8">
        <v>20</v>
      </c>
      <c r="AE8">
        <v>21</v>
      </c>
      <c r="AF8">
        <v>22</v>
      </c>
      <c r="AG8">
        <v>23</v>
      </c>
      <c r="AH8">
        <v>24</v>
      </c>
      <c r="AI8">
        <v>25</v>
      </c>
      <c r="AJ8">
        <v>26</v>
      </c>
      <c r="AK8">
        <v>27</v>
      </c>
      <c r="AL8">
        <v>28</v>
      </c>
      <c r="AM8">
        <v>29</v>
      </c>
      <c r="AN8">
        <v>30</v>
      </c>
      <c r="AO8">
        <v>31</v>
      </c>
      <c r="AP8">
        <v>32</v>
      </c>
    </row>
    <row r="9" spans="1:42" x14ac:dyDescent="0.2">
      <c r="B9" t="s">
        <v>127</v>
      </c>
      <c r="C9" s="77">
        <f>'SWTR Monthly Disinfection Rept'!C8</f>
        <v>0</v>
      </c>
      <c r="F9" t="s">
        <v>130</v>
      </c>
      <c r="G9">
        <f>MIN(HLOOKUP(C9,Grab_Samples,2,1))</f>
        <v>1</v>
      </c>
    </row>
    <row r="10" spans="1:42" x14ac:dyDescent="0.2">
      <c r="A10" s="1"/>
      <c r="F10" s="1"/>
    </row>
    <row r="11" spans="1:42" ht="13.5" thickBot="1" x14ac:dyDescent="0.25"/>
    <row r="12" spans="1:42" ht="13.5" thickTop="1" x14ac:dyDescent="0.2">
      <c r="A12" s="57"/>
      <c r="B12" s="58"/>
      <c r="C12" s="59"/>
      <c r="D12" s="60" t="s">
        <v>60</v>
      </c>
      <c r="E12" s="58"/>
      <c r="F12" s="58"/>
      <c r="G12" s="58"/>
      <c r="H12" s="58"/>
      <c r="I12" s="61"/>
      <c r="K12" s="1" t="s">
        <v>100</v>
      </c>
      <c r="O12" s="141">
        <f>'SWTR Monthly Disinfection Rept'!O9</f>
        <v>1</v>
      </c>
    </row>
    <row r="13" spans="1:42" ht="13.5" thickBot="1" x14ac:dyDescent="0.25">
      <c r="A13" s="65"/>
      <c r="B13" s="66"/>
      <c r="C13" s="66"/>
      <c r="D13" s="66"/>
      <c r="E13" s="66"/>
      <c r="F13" s="66"/>
      <c r="G13" s="66"/>
      <c r="H13" s="66"/>
      <c r="I13" s="67"/>
    </row>
    <row r="14" spans="1:42" ht="61.5" thickTop="1" thickBot="1" x14ac:dyDescent="0.25">
      <c r="A14" s="69" t="s">
        <v>6</v>
      </c>
      <c r="B14" s="70" t="s">
        <v>65</v>
      </c>
      <c r="C14" s="70" t="s">
        <v>66</v>
      </c>
      <c r="D14" s="70" t="s">
        <v>25</v>
      </c>
      <c r="E14" s="70" t="s">
        <v>67</v>
      </c>
      <c r="F14" s="70" t="s">
        <v>68</v>
      </c>
      <c r="G14" s="70" t="s">
        <v>69</v>
      </c>
      <c r="H14" s="70" t="s">
        <v>70</v>
      </c>
      <c r="I14" s="71" t="s">
        <v>71</v>
      </c>
      <c r="K14" s="110" t="s">
        <v>93</v>
      </c>
      <c r="L14" s="110" t="s">
        <v>94</v>
      </c>
      <c r="M14" s="110" t="s">
        <v>95</v>
      </c>
      <c r="N14" s="110" t="s">
        <v>96</v>
      </c>
      <c r="O14" s="110" t="s">
        <v>97</v>
      </c>
      <c r="P14" s="110" t="s">
        <v>98</v>
      </c>
      <c r="Q14" s="110" t="s">
        <v>101</v>
      </c>
      <c r="R14" s="110" t="s">
        <v>99</v>
      </c>
      <c r="T14" s="121" t="s">
        <v>72</v>
      </c>
      <c r="U14" s="121" t="s">
        <v>73</v>
      </c>
      <c r="V14" s="170" t="s">
        <v>112</v>
      </c>
    </row>
    <row r="15" spans="1:42" ht="13.5" thickTop="1" x14ac:dyDescent="0.2">
      <c r="A15" s="73">
        <v>1</v>
      </c>
      <c r="B15" s="74"/>
      <c r="C15" s="74" t="str">
        <f>IF('SWTR Monthly Disinfection Rept'!C15="","",'SWTR Monthly Disinfection Rept'!C15)</f>
        <v/>
      </c>
      <c r="D15" s="74" t="str">
        <f>IF('SWTR Monthly Disinfection Rept'!D15="","",'SWTR Monthly Disinfection Rept'!D15)</f>
        <v/>
      </c>
      <c r="E15" s="74" t="str">
        <f>IF('SWTR Monthly Disinfection Rept'!E15="","",'SWTR Monthly Disinfection Rept'!E15)</f>
        <v/>
      </c>
      <c r="F15" s="74" t="str">
        <f>IF('SWTR Monthly Disinfection Rept'!G15="","",'SWTR Monthly Disinfection Rept'!G15)</f>
        <v/>
      </c>
      <c r="G15" s="108" t="str">
        <f>IF(ISERROR(E15*F15),"",E15*F15)</f>
        <v/>
      </c>
      <c r="H15" s="74" t="str">
        <f>IF(ISERROR(Q15),"",Q15)</f>
        <v/>
      </c>
      <c r="I15" s="75" t="str">
        <f>IF(ISERROR(R15),"",R15)</f>
        <v/>
      </c>
      <c r="K15" t="e">
        <f>IF(C15&lt;1,50,ROUNDDOWN(C15,0)*100)</f>
        <v>#VALUE!</v>
      </c>
      <c r="L15" t="e">
        <f>HLOOKUP(CEILING(D15,0.1),PhIndex,2)</f>
        <v>#VALUE!</v>
      </c>
      <c r="M15" t="e">
        <f>EVEN(ROUND(E15,1)*10)/10</f>
        <v>#VALUE!</v>
      </c>
      <c r="N15" t="str">
        <f>F15</f>
        <v/>
      </c>
      <c r="O15" t="str">
        <f>G15</f>
        <v/>
      </c>
      <c r="P15" t="e">
        <f>VLOOKUP((K15+M15)*10,CTLookupTbl,L15)</f>
        <v>#VALUE!</v>
      </c>
      <c r="Q15" t="e">
        <f>ROUND(P15,0)*DisLogRed</f>
        <v>#VALUE!</v>
      </c>
      <c r="R15" t="e">
        <f>O15/Q15</f>
        <v>#VALUE!</v>
      </c>
      <c r="T15" t="str">
        <f>IF(ISBLANK('SWTR Monthly Disinfection Rept'!L15),"",'SWTR Monthly Disinfection Rept'!L15)</f>
        <v/>
      </c>
      <c r="U15" t="str">
        <f>IF(ISBLANK('SWTR Monthly Disinfection Rept'!M15),"",'SWTR Monthly Disinfection Rept'!M15)</f>
        <v/>
      </c>
      <c r="V15" t="str">
        <f>IF(T15&lt;0.15,U15,"")</f>
        <v/>
      </c>
    </row>
    <row r="16" spans="1:42" x14ac:dyDescent="0.2">
      <c r="A16" s="76">
        <v>2</v>
      </c>
      <c r="B16" s="77"/>
      <c r="C16" s="77" t="str">
        <f>IF('SWTR Monthly Disinfection Rept'!C16="","",'SWTR Monthly Disinfection Rept'!C16)</f>
        <v/>
      </c>
      <c r="D16" s="77" t="str">
        <f>IF('SWTR Monthly Disinfection Rept'!D16="","",'SWTR Monthly Disinfection Rept'!D16)</f>
        <v/>
      </c>
      <c r="E16" s="77" t="str">
        <f>IF('SWTR Monthly Disinfection Rept'!E16="","",'SWTR Monthly Disinfection Rept'!E16)</f>
        <v/>
      </c>
      <c r="F16" s="77" t="str">
        <f>IF('SWTR Monthly Disinfection Rept'!G16="","",'SWTR Monthly Disinfection Rept'!G16)</f>
        <v/>
      </c>
      <c r="G16" s="77" t="str">
        <f t="shared" ref="G16:G45" si="0">IF(ISERROR(E16*F16),"",E16*F16)</f>
        <v/>
      </c>
      <c r="H16" s="77" t="str">
        <f t="shared" ref="H16:H45" si="1">IF(ISERROR(Q16),"",Q16)</f>
        <v/>
      </c>
      <c r="I16" s="78" t="str">
        <f t="shared" ref="I16:I45" si="2">IF(ISERROR(R16),"",R16)</f>
        <v/>
      </c>
      <c r="K16" t="e">
        <f>IF(C16&lt;1,50,ROUNDDOWN(C16,0)*100)</f>
        <v>#VALUE!</v>
      </c>
      <c r="L16" t="e">
        <f>HLOOKUP(CEILING(D16,0.1),PhIndex,2)</f>
        <v>#VALUE!</v>
      </c>
      <c r="M16" t="e">
        <f>EVEN(ROUND(E16,1)*10)/10</f>
        <v>#VALUE!</v>
      </c>
      <c r="N16" t="str">
        <f>F16</f>
        <v/>
      </c>
      <c r="O16" t="str">
        <f>G16</f>
        <v/>
      </c>
      <c r="P16" t="e">
        <f>VLOOKUP((K16+M16)*10,CTLookupTbl,L16)</f>
        <v>#VALUE!</v>
      </c>
      <c r="Q16" t="e">
        <f>ROUND(P16,0)*DisLogRed</f>
        <v>#VALUE!</v>
      </c>
      <c r="R16" t="e">
        <f t="shared" ref="R16:R45" si="3">O16/Q16</f>
        <v>#VALUE!</v>
      </c>
      <c r="T16" t="str">
        <f>IF(ISBLANK('SWTR Monthly Disinfection Rept'!L16),"",'SWTR Monthly Disinfection Rept'!L16)</f>
        <v/>
      </c>
      <c r="U16" t="str">
        <f>IF(ISBLANK('SWTR Monthly Disinfection Rept'!M16),"",'SWTR Monthly Disinfection Rept'!M16)</f>
        <v/>
      </c>
      <c r="V16" t="str">
        <f t="shared" ref="V16:V45" si="4">IF(T16&lt;0.15,U16,"")</f>
        <v/>
      </c>
    </row>
    <row r="17" spans="1:22" x14ac:dyDescent="0.2">
      <c r="A17" s="76">
        <v>3</v>
      </c>
      <c r="B17" s="77"/>
      <c r="C17" s="77" t="str">
        <f>IF('SWTR Monthly Disinfection Rept'!C17="","",'SWTR Monthly Disinfection Rept'!C17)</f>
        <v/>
      </c>
      <c r="D17" s="77" t="str">
        <f>IF('SWTR Monthly Disinfection Rept'!D17="","",'SWTR Monthly Disinfection Rept'!D17)</f>
        <v/>
      </c>
      <c r="E17" s="77" t="str">
        <f>IF('SWTR Monthly Disinfection Rept'!E17="","",'SWTR Monthly Disinfection Rept'!E17)</f>
        <v/>
      </c>
      <c r="F17" s="77" t="str">
        <f>IF('SWTR Monthly Disinfection Rept'!G17="","",'SWTR Monthly Disinfection Rept'!G17)</f>
        <v/>
      </c>
      <c r="G17" s="77" t="str">
        <f t="shared" si="0"/>
        <v/>
      </c>
      <c r="H17" s="77" t="str">
        <f t="shared" si="1"/>
        <v/>
      </c>
      <c r="I17" s="78" t="str">
        <f t="shared" si="2"/>
        <v/>
      </c>
      <c r="K17" t="e">
        <f t="shared" ref="K17:K45" si="5">IF(C17&lt;1,50,ROUNDDOWN(C17,0)*100)</f>
        <v>#VALUE!</v>
      </c>
      <c r="L17" t="e">
        <f t="shared" ref="L17:L45" si="6">HLOOKUP(CEILING(D17,0.1),PhIndex,2)</f>
        <v>#VALUE!</v>
      </c>
      <c r="M17" t="e">
        <f t="shared" ref="M17:M45" si="7">EVEN(ROUND(E17,1)*10)/10</f>
        <v>#VALUE!</v>
      </c>
      <c r="N17" t="str">
        <f t="shared" ref="N17:N45" si="8">F17</f>
        <v/>
      </c>
      <c r="O17" t="str">
        <f t="shared" ref="O17:O45" si="9">G17</f>
        <v/>
      </c>
      <c r="P17" t="e">
        <f t="shared" ref="P17:P45" si="10">VLOOKUP((K17+M17)*10,CTLookupTbl,L17)</f>
        <v>#VALUE!</v>
      </c>
      <c r="Q17" t="e">
        <f t="shared" ref="Q17:Q45" si="11">ROUND(P17,0)*DisLogRed</f>
        <v>#VALUE!</v>
      </c>
      <c r="R17" t="e">
        <f t="shared" si="3"/>
        <v>#VALUE!</v>
      </c>
      <c r="T17" t="str">
        <f>IF(ISBLANK('SWTR Monthly Disinfection Rept'!L17),"",'SWTR Monthly Disinfection Rept'!L17)</f>
        <v/>
      </c>
      <c r="U17" t="str">
        <f>IF(ISBLANK('SWTR Monthly Disinfection Rept'!M17),"",'SWTR Monthly Disinfection Rept'!M17)</f>
        <v/>
      </c>
      <c r="V17" t="str">
        <f t="shared" si="4"/>
        <v/>
      </c>
    </row>
    <row r="18" spans="1:22" x14ac:dyDescent="0.2">
      <c r="A18" s="76">
        <v>4</v>
      </c>
      <c r="B18" s="77"/>
      <c r="C18" s="77" t="str">
        <f>IF('SWTR Monthly Disinfection Rept'!C18="","",'SWTR Monthly Disinfection Rept'!C18)</f>
        <v/>
      </c>
      <c r="D18" s="77" t="str">
        <f>IF('SWTR Monthly Disinfection Rept'!D18="","",'SWTR Monthly Disinfection Rept'!D18)</f>
        <v/>
      </c>
      <c r="E18" s="77" t="str">
        <f>IF('SWTR Monthly Disinfection Rept'!E18="","",'SWTR Monthly Disinfection Rept'!E18)</f>
        <v/>
      </c>
      <c r="F18" s="77" t="str">
        <f>IF('SWTR Monthly Disinfection Rept'!G18="","",'SWTR Monthly Disinfection Rept'!G18)</f>
        <v/>
      </c>
      <c r="G18" s="77" t="str">
        <f t="shared" si="0"/>
        <v/>
      </c>
      <c r="H18" s="77" t="str">
        <f t="shared" si="1"/>
        <v/>
      </c>
      <c r="I18" s="78" t="str">
        <f t="shared" si="2"/>
        <v/>
      </c>
      <c r="K18" t="e">
        <f t="shared" si="5"/>
        <v>#VALUE!</v>
      </c>
      <c r="L18" t="e">
        <f t="shared" si="6"/>
        <v>#VALUE!</v>
      </c>
      <c r="M18" t="e">
        <f t="shared" si="7"/>
        <v>#VALUE!</v>
      </c>
      <c r="N18" t="str">
        <f t="shared" si="8"/>
        <v/>
      </c>
      <c r="O18" t="str">
        <f t="shared" si="9"/>
        <v/>
      </c>
      <c r="P18" t="e">
        <f t="shared" si="10"/>
        <v>#VALUE!</v>
      </c>
      <c r="Q18" t="e">
        <f t="shared" si="11"/>
        <v>#VALUE!</v>
      </c>
      <c r="R18" t="e">
        <f t="shared" si="3"/>
        <v>#VALUE!</v>
      </c>
      <c r="T18" t="str">
        <f>IF(ISBLANK('SWTR Monthly Disinfection Rept'!L18),"",'SWTR Monthly Disinfection Rept'!L18)</f>
        <v/>
      </c>
      <c r="U18" t="str">
        <f>IF(ISBLANK('SWTR Monthly Disinfection Rept'!M18),"",'SWTR Monthly Disinfection Rept'!M18)</f>
        <v/>
      </c>
      <c r="V18" t="str">
        <f t="shared" si="4"/>
        <v/>
      </c>
    </row>
    <row r="19" spans="1:22" x14ac:dyDescent="0.2">
      <c r="A19" s="76">
        <v>5</v>
      </c>
      <c r="B19" s="77"/>
      <c r="C19" s="77" t="str">
        <f>IF('SWTR Monthly Disinfection Rept'!C19="","",'SWTR Monthly Disinfection Rept'!C19)</f>
        <v/>
      </c>
      <c r="D19" s="77" t="str">
        <f>IF('SWTR Monthly Disinfection Rept'!D19="","",'SWTR Monthly Disinfection Rept'!D19)</f>
        <v/>
      </c>
      <c r="E19" s="77" t="str">
        <f>IF('SWTR Monthly Disinfection Rept'!E19="","",'SWTR Monthly Disinfection Rept'!E19)</f>
        <v/>
      </c>
      <c r="F19" s="77" t="str">
        <f>IF('SWTR Monthly Disinfection Rept'!G19="","",'SWTR Monthly Disinfection Rept'!G19)</f>
        <v/>
      </c>
      <c r="G19" s="77" t="str">
        <f t="shared" si="0"/>
        <v/>
      </c>
      <c r="H19" s="77" t="str">
        <f t="shared" si="1"/>
        <v/>
      </c>
      <c r="I19" s="78" t="str">
        <f t="shared" si="2"/>
        <v/>
      </c>
      <c r="K19" t="e">
        <f t="shared" si="5"/>
        <v>#VALUE!</v>
      </c>
      <c r="L19" t="e">
        <f t="shared" si="6"/>
        <v>#VALUE!</v>
      </c>
      <c r="M19" t="e">
        <f t="shared" si="7"/>
        <v>#VALUE!</v>
      </c>
      <c r="N19" t="str">
        <f t="shared" si="8"/>
        <v/>
      </c>
      <c r="O19" t="str">
        <f t="shared" si="9"/>
        <v/>
      </c>
      <c r="P19" t="e">
        <f t="shared" si="10"/>
        <v>#VALUE!</v>
      </c>
      <c r="Q19" t="e">
        <f t="shared" si="11"/>
        <v>#VALUE!</v>
      </c>
      <c r="R19" t="e">
        <f t="shared" si="3"/>
        <v>#VALUE!</v>
      </c>
      <c r="T19" t="str">
        <f>IF(ISBLANK('SWTR Monthly Disinfection Rept'!L19),"",'SWTR Monthly Disinfection Rept'!L19)</f>
        <v/>
      </c>
      <c r="U19" t="str">
        <f>IF(ISBLANK('SWTR Monthly Disinfection Rept'!M19),"",'SWTR Monthly Disinfection Rept'!M19)</f>
        <v/>
      </c>
      <c r="V19" t="str">
        <f t="shared" si="4"/>
        <v/>
      </c>
    </row>
    <row r="20" spans="1:22" x14ac:dyDescent="0.2">
      <c r="A20" s="76">
        <v>6</v>
      </c>
      <c r="B20" s="77"/>
      <c r="C20" s="77" t="str">
        <f>IF('SWTR Monthly Disinfection Rept'!C20="","",'SWTR Monthly Disinfection Rept'!C20)</f>
        <v/>
      </c>
      <c r="D20" s="77" t="str">
        <f>IF('SWTR Monthly Disinfection Rept'!D20="","",'SWTR Monthly Disinfection Rept'!D20)</f>
        <v/>
      </c>
      <c r="E20" s="77" t="str">
        <f>IF('SWTR Monthly Disinfection Rept'!E20="","",'SWTR Monthly Disinfection Rept'!E20)</f>
        <v/>
      </c>
      <c r="F20" s="77" t="str">
        <f>IF('SWTR Monthly Disinfection Rept'!G20="","",'SWTR Monthly Disinfection Rept'!G20)</f>
        <v/>
      </c>
      <c r="G20" s="77" t="str">
        <f t="shared" si="0"/>
        <v/>
      </c>
      <c r="H20" s="77" t="str">
        <f t="shared" si="1"/>
        <v/>
      </c>
      <c r="I20" s="78" t="str">
        <f t="shared" si="2"/>
        <v/>
      </c>
      <c r="K20" t="e">
        <f t="shared" si="5"/>
        <v>#VALUE!</v>
      </c>
      <c r="L20" t="e">
        <f t="shared" si="6"/>
        <v>#VALUE!</v>
      </c>
      <c r="M20" t="e">
        <f t="shared" si="7"/>
        <v>#VALUE!</v>
      </c>
      <c r="N20" t="str">
        <f t="shared" si="8"/>
        <v/>
      </c>
      <c r="O20" t="str">
        <f t="shared" si="9"/>
        <v/>
      </c>
      <c r="P20" t="e">
        <f t="shared" si="10"/>
        <v>#VALUE!</v>
      </c>
      <c r="Q20" t="e">
        <f t="shared" si="11"/>
        <v>#VALUE!</v>
      </c>
      <c r="R20" t="e">
        <f t="shared" si="3"/>
        <v>#VALUE!</v>
      </c>
      <c r="T20" t="str">
        <f>IF(ISBLANK('SWTR Monthly Disinfection Rept'!L20),"",'SWTR Monthly Disinfection Rept'!L20)</f>
        <v/>
      </c>
      <c r="U20" t="str">
        <f>IF(ISBLANK('SWTR Monthly Disinfection Rept'!M20),"",'SWTR Monthly Disinfection Rept'!M20)</f>
        <v/>
      </c>
      <c r="V20" t="str">
        <f t="shared" si="4"/>
        <v/>
      </c>
    </row>
    <row r="21" spans="1:22" x14ac:dyDescent="0.2">
      <c r="A21" s="76">
        <v>7</v>
      </c>
      <c r="B21" s="77"/>
      <c r="C21" s="77" t="str">
        <f>IF('SWTR Monthly Disinfection Rept'!C21="","",'SWTR Monthly Disinfection Rept'!C21)</f>
        <v/>
      </c>
      <c r="D21" s="77" t="str">
        <f>IF('SWTR Monthly Disinfection Rept'!D21="","",'SWTR Monthly Disinfection Rept'!D21)</f>
        <v/>
      </c>
      <c r="E21" s="77" t="str">
        <f>IF('SWTR Monthly Disinfection Rept'!E21="","",'SWTR Monthly Disinfection Rept'!E21)</f>
        <v/>
      </c>
      <c r="F21" s="77" t="str">
        <f>IF('SWTR Monthly Disinfection Rept'!G21="","",'SWTR Monthly Disinfection Rept'!G21)</f>
        <v/>
      </c>
      <c r="G21" s="77" t="str">
        <f t="shared" si="0"/>
        <v/>
      </c>
      <c r="H21" s="77" t="str">
        <f t="shared" si="1"/>
        <v/>
      </c>
      <c r="I21" s="78" t="str">
        <f t="shared" si="2"/>
        <v/>
      </c>
      <c r="K21" t="e">
        <f t="shared" si="5"/>
        <v>#VALUE!</v>
      </c>
      <c r="L21" t="e">
        <f t="shared" si="6"/>
        <v>#VALUE!</v>
      </c>
      <c r="M21" t="e">
        <f t="shared" si="7"/>
        <v>#VALUE!</v>
      </c>
      <c r="N21" t="str">
        <f t="shared" si="8"/>
        <v/>
      </c>
      <c r="O21" t="str">
        <f t="shared" si="9"/>
        <v/>
      </c>
      <c r="P21" t="e">
        <f t="shared" si="10"/>
        <v>#VALUE!</v>
      </c>
      <c r="Q21" t="e">
        <f t="shared" si="11"/>
        <v>#VALUE!</v>
      </c>
      <c r="R21" t="e">
        <f t="shared" si="3"/>
        <v>#VALUE!</v>
      </c>
      <c r="T21" t="str">
        <f>IF(ISBLANK('SWTR Monthly Disinfection Rept'!L21),"",'SWTR Monthly Disinfection Rept'!L21)</f>
        <v/>
      </c>
      <c r="U21" t="str">
        <f>IF(ISBLANK('SWTR Monthly Disinfection Rept'!M21),"",'SWTR Monthly Disinfection Rept'!M21)</f>
        <v/>
      </c>
      <c r="V21" t="str">
        <f t="shared" si="4"/>
        <v/>
      </c>
    </row>
    <row r="22" spans="1:22" x14ac:dyDescent="0.2">
      <c r="A22" s="76">
        <v>8</v>
      </c>
      <c r="B22" s="77"/>
      <c r="C22" s="77" t="str">
        <f>IF('SWTR Monthly Disinfection Rept'!C22="","",'SWTR Monthly Disinfection Rept'!C22)</f>
        <v/>
      </c>
      <c r="D22" s="77" t="str">
        <f>IF('SWTR Monthly Disinfection Rept'!D22="","",'SWTR Monthly Disinfection Rept'!D22)</f>
        <v/>
      </c>
      <c r="E22" s="77" t="str">
        <f>IF('SWTR Monthly Disinfection Rept'!E22="","",'SWTR Monthly Disinfection Rept'!E22)</f>
        <v/>
      </c>
      <c r="F22" s="77" t="str">
        <f>IF('SWTR Monthly Disinfection Rept'!G22="","",'SWTR Monthly Disinfection Rept'!G22)</f>
        <v/>
      </c>
      <c r="G22" s="77" t="str">
        <f t="shared" si="0"/>
        <v/>
      </c>
      <c r="H22" s="77" t="str">
        <f t="shared" si="1"/>
        <v/>
      </c>
      <c r="I22" s="78" t="str">
        <f t="shared" si="2"/>
        <v/>
      </c>
      <c r="K22" t="e">
        <f t="shared" si="5"/>
        <v>#VALUE!</v>
      </c>
      <c r="L22" t="e">
        <f t="shared" si="6"/>
        <v>#VALUE!</v>
      </c>
      <c r="M22" t="e">
        <f t="shared" si="7"/>
        <v>#VALUE!</v>
      </c>
      <c r="N22" t="str">
        <f t="shared" si="8"/>
        <v/>
      </c>
      <c r="O22" t="str">
        <f t="shared" si="9"/>
        <v/>
      </c>
      <c r="P22" t="e">
        <f t="shared" si="10"/>
        <v>#VALUE!</v>
      </c>
      <c r="Q22" t="e">
        <f t="shared" si="11"/>
        <v>#VALUE!</v>
      </c>
      <c r="R22" t="e">
        <f t="shared" si="3"/>
        <v>#VALUE!</v>
      </c>
      <c r="T22" t="str">
        <f>IF(ISBLANK('SWTR Monthly Disinfection Rept'!L22),"",'SWTR Monthly Disinfection Rept'!L22)</f>
        <v/>
      </c>
      <c r="U22" t="str">
        <f>IF(ISBLANK('SWTR Monthly Disinfection Rept'!M22),"",'SWTR Monthly Disinfection Rept'!M22)</f>
        <v/>
      </c>
      <c r="V22" t="str">
        <f t="shared" si="4"/>
        <v/>
      </c>
    </row>
    <row r="23" spans="1:22" x14ac:dyDescent="0.2">
      <c r="A23" s="76">
        <v>9</v>
      </c>
      <c r="B23" s="77"/>
      <c r="C23" s="77" t="str">
        <f>IF('SWTR Monthly Disinfection Rept'!C23="","",'SWTR Monthly Disinfection Rept'!C23)</f>
        <v/>
      </c>
      <c r="D23" s="77" t="str">
        <f>IF('SWTR Monthly Disinfection Rept'!D23="","",'SWTR Monthly Disinfection Rept'!D23)</f>
        <v/>
      </c>
      <c r="E23" s="77" t="str">
        <f>IF('SWTR Monthly Disinfection Rept'!E23="","",'SWTR Monthly Disinfection Rept'!E23)</f>
        <v/>
      </c>
      <c r="F23" s="77" t="str">
        <f>IF('SWTR Monthly Disinfection Rept'!G23="","",'SWTR Monthly Disinfection Rept'!G23)</f>
        <v/>
      </c>
      <c r="G23" s="77" t="str">
        <f t="shared" si="0"/>
        <v/>
      </c>
      <c r="H23" s="77" t="str">
        <f t="shared" si="1"/>
        <v/>
      </c>
      <c r="I23" s="78" t="str">
        <f t="shared" si="2"/>
        <v/>
      </c>
      <c r="K23" t="e">
        <f t="shared" si="5"/>
        <v>#VALUE!</v>
      </c>
      <c r="L23" t="e">
        <f t="shared" si="6"/>
        <v>#VALUE!</v>
      </c>
      <c r="M23" t="e">
        <f t="shared" si="7"/>
        <v>#VALUE!</v>
      </c>
      <c r="N23" t="str">
        <f t="shared" si="8"/>
        <v/>
      </c>
      <c r="O23" t="str">
        <f t="shared" si="9"/>
        <v/>
      </c>
      <c r="P23" t="e">
        <f t="shared" si="10"/>
        <v>#VALUE!</v>
      </c>
      <c r="Q23" t="e">
        <f t="shared" si="11"/>
        <v>#VALUE!</v>
      </c>
      <c r="R23" t="e">
        <f t="shared" si="3"/>
        <v>#VALUE!</v>
      </c>
      <c r="T23" t="str">
        <f>IF(ISBLANK('SWTR Monthly Disinfection Rept'!L23),"",'SWTR Monthly Disinfection Rept'!L23)</f>
        <v/>
      </c>
      <c r="U23" t="str">
        <f>IF(ISBLANK('SWTR Monthly Disinfection Rept'!M23),"",'SWTR Monthly Disinfection Rept'!M23)</f>
        <v/>
      </c>
      <c r="V23" t="str">
        <f t="shared" si="4"/>
        <v/>
      </c>
    </row>
    <row r="24" spans="1:22" x14ac:dyDescent="0.2">
      <c r="A24" s="76">
        <v>10</v>
      </c>
      <c r="B24" s="77"/>
      <c r="C24" s="77" t="str">
        <f>IF('SWTR Monthly Disinfection Rept'!C24="","",'SWTR Monthly Disinfection Rept'!C24)</f>
        <v/>
      </c>
      <c r="D24" s="77" t="str">
        <f>IF('SWTR Monthly Disinfection Rept'!D24="","",'SWTR Monthly Disinfection Rept'!D24)</f>
        <v/>
      </c>
      <c r="E24" s="77" t="str">
        <f>IF('SWTR Monthly Disinfection Rept'!E24="","",'SWTR Monthly Disinfection Rept'!E24)</f>
        <v/>
      </c>
      <c r="F24" s="77" t="str">
        <f>IF('SWTR Monthly Disinfection Rept'!G24="","",'SWTR Monthly Disinfection Rept'!G24)</f>
        <v/>
      </c>
      <c r="G24" s="77" t="str">
        <f t="shared" si="0"/>
        <v/>
      </c>
      <c r="H24" s="77" t="str">
        <f t="shared" si="1"/>
        <v/>
      </c>
      <c r="I24" s="78" t="str">
        <f t="shared" si="2"/>
        <v/>
      </c>
      <c r="K24" t="e">
        <f t="shared" si="5"/>
        <v>#VALUE!</v>
      </c>
      <c r="L24" t="e">
        <f t="shared" si="6"/>
        <v>#VALUE!</v>
      </c>
      <c r="M24" t="e">
        <f t="shared" si="7"/>
        <v>#VALUE!</v>
      </c>
      <c r="N24" t="str">
        <f t="shared" si="8"/>
        <v/>
      </c>
      <c r="O24" t="str">
        <f t="shared" si="9"/>
        <v/>
      </c>
      <c r="P24" t="e">
        <f t="shared" si="10"/>
        <v>#VALUE!</v>
      </c>
      <c r="Q24" t="e">
        <f t="shared" si="11"/>
        <v>#VALUE!</v>
      </c>
      <c r="R24" t="e">
        <f t="shared" si="3"/>
        <v>#VALUE!</v>
      </c>
      <c r="T24" t="str">
        <f>IF(ISBLANK('SWTR Monthly Disinfection Rept'!L24),"",'SWTR Monthly Disinfection Rept'!L24)</f>
        <v/>
      </c>
      <c r="U24" t="str">
        <f>IF(ISBLANK('SWTR Monthly Disinfection Rept'!M24),"",'SWTR Monthly Disinfection Rept'!M24)</f>
        <v/>
      </c>
      <c r="V24" t="str">
        <f t="shared" si="4"/>
        <v/>
      </c>
    </row>
    <row r="25" spans="1:22" x14ac:dyDescent="0.2">
      <c r="A25" s="76">
        <v>11</v>
      </c>
      <c r="B25" s="77"/>
      <c r="C25" s="77" t="str">
        <f>IF('SWTR Monthly Disinfection Rept'!C25="","",'SWTR Monthly Disinfection Rept'!C25)</f>
        <v/>
      </c>
      <c r="D25" s="77" t="str">
        <f>IF('SWTR Monthly Disinfection Rept'!D25="","",'SWTR Monthly Disinfection Rept'!D25)</f>
        <v/>
      </c>
      <c r="E25" s="77" t="str">
        <f>IF('SWTR Monthly Disinfection Rept'!E25="","",'SWTR Monthly Disinfection Rept'!E25)</f>
        <v/>
      </c>
      <c r="F25" s="77" t="str">
        <f>IF('SWTR Monthly Disinfection Rept'!G25="","",'SWTR Monthly Disinfection Rept'!G25)</f>
        <v/>
      </c>
      <c r="G25" s="77" t="str">
        <f t="shared" si="0"/>
        <v/>
      </c>
      <c r="H25" s="77" t="str">
        <f t="shared" si="1"/>
        <v/>
      </c>
      <c r="I25" s="78" t="str">
        <f t="shared" si="2"/>
        <v/>
      </c>
      <c r="K25" t="e">
        <f t="shared" si="5"/>
        <v>#VALUE!</v>
      </c>
      <c r="L25" t="e">
        <f t="shared" si="6"/>
        <v>#VALUE!</v>
      </c>
      <c r="M25" t="e">
        <f t="shared" si="7"/>
        <v>#VALUE!</v>
      </c>
      <c r="N25" t="str">
        <f t="shared" si="8"/>
        <v/>
      </c>
      <c r="O25" t="str">
        <f t="shared" si="9"/>
        <v/>
      </c>
      <c r="P25" t="e">
        <f t="shared" si="10"/>
        <v>#VALUE!</v>
      </c>
      <c r="Q25" t="e">
        <f t="shared" si="11"/>
        <v>#VALUE!</v>
      </c>
      <c r="R25" t="e">
        <f t="shared" si="3"/>
        <v>#VALUE!</v>
      </c>
      <c r="T25" t="str">
        <f>IF(ISBLANK('SWTR Monthly Disinfection Rept'!L25),"",'SWTR Monthly Disinfection Rept'!L25)</f>
        <v/>
      </c>
      <c r="U25" t="str">
        <f>IF(ISBLANK('SWTR Monthly Disinfection Rept'!M25),"",'SWTR Monthly Disinfection Rept'!M25)</f>
        <v/>
      </c>
      <c r="V25" t="str">
        <f t="shared" si="4"/>
        <v/>
      </c>
    </row>
    <row r="26" spans="1:22" x14ac:dyDescent="0.2">
      <c r="A26" s="76">
        <v>12</v>
      </c>
      <c r="B26" s="77"/>
      <c r="C26" s="77" t="str">
        <f>IF('SWTR Monthly Disinfection Rept'!C26="","",'SWTR Monthly Disinfection Rept'!C26)</f>
        <v/>
      </c>
      <c r="D26" s="77" t="str">
        <f>IF('SWTR Monthly Disinfection Rept'!D26="","",'SWTR Monthly Disinfection Rept'!D26)</f>
        <v/>
      </c>
      <c r="E26" s="77" t="str">
        <f>IF('SWTR Monthly Disinfection Rept'!E26="","",'SWTR Monthly Disinfection Rept'!E26)</f>
        <v/>
      </c>
      <c r="F26" s="77" t="str">
        <f>IF('SWTR Monthly Disinfection Rept'!G26="","",'SWTR Monthly Disinfection Rept'!G26)</f>
        <v/>
      </c>
      <c r="G26" s="77" t="str">
        <f t="shared" si="0"/>
        <v/>
      </c>
      <c r="H26" s="77" t="str">
        <f t="shared" si="1"/>
        <v/>
      </c>
      <c r="I26" s="78" t="str">
        <f t="shared" si="2"/>
        <v/>
      </c>
      <c r="K26" t="e">
        <f t="shared" si="5"/>
        <v>#VALUE!</v>
      </c>
      <c r="L26" t="e">
        <f t="shared" si="6"/>
        <v>#VALUE!</v>
      </c>
      <c r="M26" t="e">
        <f t="shared" si="7"/>
        <v>#VALUE!</v>
      </c>
      <c r="N26" t="str">
        <f t="shared" si="8"/>
        <v/>
      </c>
      <c r="O26" t="str">
        <f t="shared" si="9"/>
        <v/>
      </c>
      <c r="P26" t="e">
        <f t="shared" si="10"/>
        <v>#VALUE!</v>
      </c>
      <c r="Q26" t="e">
        <f t="shared" si="11"/>
        <v>#VALUE!</v>
      </c>
      <c r="R26" t="e">
        <f t="shared" si="3"/>
        <v>#VALUE!</v>
      </c>
      <c r="T26" t="str">
        <f>IF(ISBLANK('SWTR Monthly Disinfection Rept'!L26),"",'SWTR Monthly Disinfection Rept'!L26)</f>
        <v/>
      </c>
      <c r="U26" t="str">
        <f>IF(ISBLANK('SWTR Monthly Disinfection Rept'!M26),"",'SWTR Monthly Disinfection Rept'!M26)</f>
        <v/>
      </c>
      <c r="V26" t="str">
        <f t="shared" si="4"/>
        <v/>
      </c>
    </row>
    <row r="27" spans="1:22" x14ac:dyDescent="0.2">
      <c r="A27" s="76">
        <v>13</v>
      </c>
      <c r="B27" s="77"/>
      <c r="C27" s="77" t="str">
        <f>IF('SWTR Monthly Disinfection Rept'!C27="","",'SWTR Monthly Disinfection Rept'!C27)</f>
        <v/>
      </c>
      <c r="D27" s="77" t="str">
        <f>IF('SWTR Monthly Disinfection Rept'!D27="","",'SWTR Monthly Disinfection Rept'!D27)</f>
        <v/>
      </c>
      <c r="E27" s="77" t="str">
        <f>IF('SWTR Monthly Disinfection Rept'!E27="","",'SWTR Monthly Disinfection Rept'!E27)</f>
        <v/>
      </c>
      <c r="F27" s="77" t="str">
        <f>IF('SWTR Monthly Disinfection Rept'!G27="","",'SWTR Monthly Disinfection Rept'!G27)</f>
        <v/>
      </c>
      <c r="G27" s="77" t="str">
        <f t="shared" si="0"/>
        <v/>
      </c>
      <c r="H27" s="77" t="str">
        <f t="shared" si="1"/>
        <v/>
      </c>
      <c r="I27" s="78" t="str">
        <f t="shared" si="2"/>
        <v/>
      </c>
      <c r="K27" t="e">
        <f t="shared" si="5"/>
        <v>#VALUE!</v>
      </c>
      <c r="L27" t="e">
        <f t="shared" si="6"/>
        <v>#VALUE!</v>
      </c>
      <c r="M27" t="e">
        <f t="shared" si="7"/>
        <v>#VALUE!</v>
      </c>
      <c r="N27" t="str">
        <f t="shared" si="8"/>
        <v/>
      </c>
      <c r="O27" t="str">
        <f t="shared" si="9"/>
        <v/>
      </c>
      <c r="P27" t="e">
        <f t="shared" si="10"/>
        <v>#VALUE!</v>
      </c>
      <c r="Q27" t="e">
        <f t="shared" si="11"/>
        <v>#VALUE!</v>
      </c>
      <c r="R27" t="e">
        <f t="shared" si="3"/>
        <v>#VALUE!</v>
      </c>
      <c r="T27" t="str">
        <f>IF(ISBLANK('SWTR Monthly Disinfection Rept'!L27),"",'SWTR Monthly Disinfection Rept'!L27)</f>
        <v/>
      </c>
      <c r="U27" t="str">
        <f>IF(ISBLANK('SWTR Monthly Disinfection Rept'!M27),"",'SWTR Monthly Disinfection Rept'!M27)</f>
        <v/>
      </c>
      <c r="V27" t="str">
        <f t="shared" si="4"/>
        <v/>
      </c>
    </row>
    <row r="28" spans="1:22" x14ac:dyDescent="0.2">
      <c r="A28" s="76">
        <v>14</v>
      </c>
      <c r="B28" s="77"/>
      <c r="C28" s="77" t="str">
        <f>IF('SWTR Monthly Disinfection Rept'!C28="","",'SWTR Monthly Disinfection Rept'!C28)</f>
        <v/>
      </c>
      <c r="D28" s="77" t="str">
        <f>IF('SWTR Monthly Disinfection Rept'!D28="","",'SWTR Monthly Disinfection Rept'!D28)</f>
        <v/>
      </c>
      <c r="E28" s="77" t="str">
        <f>IF('SWTR Monthly Disinfection Rept'!E28="","",'SWTR Monthly Disinfection Rept'!E28)</f>
        <v/>
      </c>
      <c r="F28" s="77" t="str">
        <f>IF('SWTR Monthly Disinfection Rept'!G28="","",'SWTR Monthly Disinfection Rept'!G28)</f>
        <v/>
      </c>
      <c r="G28" s="77" t="str">
        <f t="shared" si="0"/>
        <v/>
      </c>
      <c r="H28" s="77" t="str">
        <f t="shared" si="1"/>
        <v/>
      </c>
      <c r="I28" s="78" t="str">
        <f t="shared" si="2"/>
        <v/>
      </c>
      <c r="K28" t="e">
        <f t="shared" si="5"/>
        <v>#VALUE!</v>
      </c>
      <c r="L28" t="e">
        <f t="shared" si="6"/>
        <v>#VALUE!</v>
      </c>
      <c r="M28" t="e">
        <f t="shared" si="7"/>
        <v>#VALUE!</v>
      </c>
      <c r="N28" t="str">
        <f t="shared" si="8"/>
        <v/>
      </c>
      <c r="O28" t="str">
        <f t="shared" si="9"/>
        <v/>
      </c>
      <c r="P28" t="e">
        <f t="shared" si="10"/>
        <v>#VALUE!</v>
      </c>
      <c r="Q28" t="e">
        <f t="shared" si="11"/>
        <v>#VALUE!</v>
      </c>
      <c r="R28" t="e">
        <f t="shared" si="3"/>
        <v>#VALUE!</v>
      </c>
      <c r="T28" t="str">
        <f>IF(ISBLANK('SWTR Monthly Disinfection Rept'!L28),"",'SWTR Monthly Disinfection Rept'!L28)</f>
        <v/>
      </c>
      <c r="U28" t="str">
        <f>IF(ISBLANK('SWTR Monthly Disinfection Rept'!M28),"",'SWTR Monthly Disinfection Rept'!M28)</f>
        <v/>
      </c>
      <c r="V28" t="str">
        <f t="shared" si="4"/>
        <v/>
      </c>
    </row>
    <row r="29" spans="1:22" x14ac:dyDescent="0.2">
      <c r="A29" s="76">
        <v>15</v>
      </c>
      <c r="B29" s="77"/>
      <c r="C29" s="77" t="str">
        <f>IF('SWTR Monthly Disinfection Rept'!C29="","",'SWTR Monthly Disinfection Rept'!C29)</f>
        <v/>
      </c>
      <c r="D29" s="77" t="str">
        <f>IF('SWTR Monthly Disinfection Rept'!D29="","",'SWTR Monthly Disinfection Rept'!D29)</f>
        <v/>
      </c>
      <c r="E29" s="77" t="str">
        <f>IF('SWTR Monthly Disinfection Rept'!E29="","",'SWTR Monthly Disinfection Rept'!E29)</f>
        <v/>
      </c>
      <c r="F29" s="77" t="str">
        <f>IF('SWTR Monthly Disinfection Rept'!G29="","",'SWTR Monthly Disinfection Rept'!G29)</f>
        <v/>
      </c>
      <c r="G29" s="77" t="str">
        <f t="shared" si="0"/>
        <v/>
      </c>
      <c r="H29" s="77" t="str">
        <f t="shared" si="1"/>
        <v/>
      </c>
      <c r="I29" s="78" t="str">
        <f t="shared" si="2"/>
        <v/>
      </c>
      <c r="K29" t="e">
        <f t="shared" si="5"/>
        <v>#VALUE!</v>
      </c>
      <c r="L29" t="e">
        <f t="shared" si="6"/>
        <v>#VALUE!</v>
      </c>
      <c r="M29" t="e">
        <f t="shared" si="7"/>
        <v>#VALUE!</v>
      </c>
      <c r="N29" t="str">
        <f t="shared" si="8"/>
        <v/>
      </c>
      <c r="O29" t="str">
        <f t="shared" si="9"/>
        <v/>
      </c>
      <c r="P29" t="e">
        <f t="shared" si="10"/>
        <v>#VALUE!</v>
      </c>
      <c r="Q29" t="e">
        <f t="shared" si="11"/>
        <v>#VALUE!</v>
      </c>
      <c r="R29" t="e">
        <f t="shared" si="3"/>
        <v>#VALUE!</v>
      </c>
      <c r="T29" t="str">
        <f>IF(ISBLANK('SWTR Monthly Disinfection Rept'!L29),"",'SWTR Monthly Disinfection Rept'!L29)</f>
        <v/>
      </c>
      <c r="U29" t="str">
        <f>IF(ISBLANK('SWTR Monthly Disinfection Rept'!M29),"",'SWTR Monthly Disinfection Rept'!M29)</f>
        <v/>
      </c>
      <c r="V29" t="str">
        <f t="shared" si="4"/>
        <v/>
      </c>
    </row>
    <row r="30" spans="1:22" x14ac:dyDescent="0.2">
      <c r="A30" s="76">
        <v>16</v>
      </c>
      <c r="B30" s="77"/>
      <c r="C30" s="77" t="str">
        <f>IF('SWTR Monthly Disinfection Rept'!C30="","",'SWTR Monthly Disinfection Rept'!C30)</f>
        <v/>
      </c>
      <c r="D30" s="77" t="str">
        <f>IF('SWTR Monthly Disinfection Rept'!D30="","",'SWTR Monthly Disinfection Rept'!D30)</f>
        <v/>
      </c>
      <c r="E30" s="77" t="str">
        <f>IF('SWTR Monthly Disinfection Rept'!E30="","",'SWTR Monthly Disinfection Rept'!E30)</f>
        <v/>
      </c>
      <c r="F30" s="77" t="str">
        <f>IF('SWTR Monthly Disinfection Rept'!G30="","",'SWTR Monthly Disinfection Rept'!G30)</f>
        <v/>
      </c>
      <c r="G30" s="77" t="str">
        <f t="shared" si="0"/>
        <v/>
      </c>
      <c r="H30" s="77" t="str">
        <f t="shared" si="1"/>
        <v/>
      </c>
      <c r="I30" s="78" t="str">
        <f t="shared" si="2"/>
        <v/>
      </c>
      <c r="K30" t="e">
        <f t="shared" si="5"/>
        <v>#VALUE!</v>
      </c>
      <c r="L30" t="e">
        <f t="shared" si="6"/>
        <v>#VALUE!</v>
      </c>
      <c r="M30" t="e">
        <f t="shared" si="7"/>
        <v>#VALUE!</v>
      </c>
      <c r="N30" t="str">
        <f t="shared" si="8"/>
        <v/>
      </c>
      <c r="O30" t="str">
        <f t="shared" si="9"/>
        <v/>
      </c>
      <c r="P30" t="e">
        <f t="shared" si="10"/>
        <v>#VALUE!</v>
      </c>
      <c r="Q30" t="e">
        <f t="shared" si="11"/>
        <v>#VALUE!</v>
      </c>
      <c r="R30" t="e">
        <f t="shared" si="3"/>
        <v>#VALUE!</v>
      </c>
      <c r="T30" t="str">
        <f>IF(ISBLANK('SWTR Monthly Disinfection Rept'!L30),"",'SWTR Monthly Disinfection Rept'!L30)</f>
        <v/>
      </c>
      <c r="U30" t="str">
        <f>IF(ISBLANK('SWTR Monthly Disinfection Rept'!M30),"",'SWTR Monthly Disinfection Rept'!M30)</f>
        <v/>
      </c>
      <c r="V30" t="str">
        <f t="shared" si="4"/>
        <v/>
      </c>
    </row>
    <row r="31" spans="1:22" x14ac:dyDescent="0.2">
      <c r="A31" s="76">
        <v>17</v>
      </c>
      <c r="B31" s="77"/>
      <c r="C31" s="77" t="str">
        <f>IF('SWTR Monthly Disinfection Rept'!C31="","",'SWTR Monthly Disinfection Rept'!C31)</f>
        <v/>
      </c>
      <c r="D31" s="77" t="str">
        <f>IF('SWTR Monthly Disinfection Rept'!D31="","",'SWTR Monthly Disinfection Rept'!D31)</f>
        <v/>
      </c>
      <c r="E31" s="77" t="str">
        <f>IF('SWTR Monthly Disinfection Rept'!E31="","",'SWTR Monthly Disinfection Rept'!E31)</f>
        <v/>
      </c>
      <c r="F31" s="77" t="str">
        <f>IF('SWTR Monthly Disinfection Rept'!G31="","",'SWTR Monthly Disinfection Rept'!G31)</f>
        <v/>
      </c>
      <c r="G31" s="77" t="str">
        <f t="shared" si="0"/>
        <v/>
      </c>
      <c r="H31" s="77" t="str">
        <f t="shared" si="1"/>
        <v/>
      </c>
      <c r="I31" s="78" t="str">
        <f t="shared" si="2"/>
        <v/>
      </c>
      <c r="K31" t="e">
        <f t="shared" si="5"/>
        <v>#VALUE!</v>
      </c>
      <c r="L31" t="e">
        <f t="shared" si="6"/>
        <v>#VALUE!</v>
      </c>
      <c r="M31" t="e">
        <f t="shared" si="7"/>
        <v>#VALUE!</v>
      </c>
      <c r="N31" t="str">
        <f t="shared" si="8"/>
        <v/>
      </c>
      <c r="O31" t="str">
        <f t="shared" si="9"/>
        <v/>
      </c>
      <c r="P31" t="e">
        <f t="shared" si="10"/>
        <v>#VALUE!</v>
      </c>
      <c r="Q31" t="e">
        <f t="shared" si="11"/>
        <v>#VALUE!</v>
      </c>
      <c r="R31" t="e">
        <f t="shared" si="3"/>
        <v>#VALUE!</v>
      </c>
      <c r="T31" t="str">
        <f>IF(ISBLANK('SWTR Monthly Disinfection Rept'!L31),"",'SWTR Monthly Disinfection Rept'!L31)</f>
        <v/>
      </c>
      <c r="U31" t="str">
        <f>IF(ISBLANK('SWTR Monthly Disinfection Rept'!M31),"",'SWTR Monthly Disinfection Rept'!M31)</f>
        <v/>
      </c>
      <c r="V31" t="str">
        <f t="shared" si="4"/>
        <v/>
      </c>
    </row>
    <row r="32" spans="1:22" x14ac:dyDescent="0.2">
      <c r="A32" s="76">
        <v>18</v>
      </c>
      <c r="B32" s="77"/>
      <c r="C32" s="77" t="str">
        <f>IF('SWTR Monthly Disinfection Rept'!C32="","",'SWTR Monthly Disinfection Rept'!C32)</f>
        <v/>
      </c>
      <c r="D32" s="77" t="str">
        <f>IF('SWTR Monthly Disinfection Rept'!D32="","",'SWTR Monthly Disinfection Rept'!D32)</f>
        <v/>
      </c>
      <c r="E32" s="77" t="str">
        <f>IF('SWTR Monthly Disinfection Rept'!E32="","",'SWTR Monthly Disinfection Rept'!E32)</f>
        <v/>
      </c>
      <c r="F32" s="77" t="str">
        <f>IF('SWTR Monthly Disinfection Rept'!G32="","",'SWTR Monthly Disinfection Rept'!G32)</f>
        <v/>
      </c>
      <c r="G32" s="77" t="str">
        <f t="shared" si="0"/>
        <v/>
      </c>
      <c r="H32" s="77" t="str">
        <f t="shared" si="1"/>
        <v/>
      </c>
      <c r="I32" s="78" t="str">
        <f t="shared" si="2"/>
        <v/>
      </c>
      <c r="K32" t="e">
        <f t="shared" si="5"/>
        <v>#VALUE!</v>
      </c>
      <c r="L32" t="e">
        <f t="shared" si="6"/>
        <v>#VALUE!</v>
      </c>
      <c r="M32" t="e">
        <f t="shared" si="7"/>
        <v>#VALUE!</v>
      </c>
      <c r="N32" t="str">
        <f t="shared" si="8"/>
        <v/>
      </c>
      <c r="O32" t="str">
        <f t="shared" si="9"/>
        <v/>
      </c>
      <c r="P32" t="e">
        <f t="shared" si="10"/>
        <v>#VALUE!</v>
      </c>
      <c r="Q32" t="e">
        <f t="shared" si="11"/>
        <v>#VALUE!</v>
      </c>
      <c r="R32" t="e">
        <f t="shared" si="3"/>
        <v>#VALUE!</v>
      </c>
      <c r="T32" t="str">
        <f>IF(ISBLANK('SWTR Monthly Disinfection Rept'!L32),"",'SWTR Monthly Disinfection Rept'!L32)</f>
        <v/>
      </c>
      <c r="U32" t="str">
        <f>IF(ISBLANK('SWTR Monthly Disinfection Rept'!M32),"",'SWTR Monthly Disinfection Rept'!M32)</f>
        <v/>
      </c>
      <c r="V32" t="str">
        <f t="shared" si="4"/>
        <v/>
      </c>
    </row>
    <row r="33" spans="1:22" x14ac:dyDescent="0.2">
      <c r="A33" s="76">
        <v>19</v>
      </c>
      <c r="B33" s="77"/>
      <c r="C33" s="77" t="str">
        <f>IF('SWTR Monthly Disinfection Rept'!C33="","",'SWTR Monthly Disinfection Rept'!C33)</f>
        <v/>
      </c>
      <c r="D33" s="77" t="str">
        <f>IF('SWTR Monthly Disinfection Rept'!D33="","",'SWTR Monthly Disinfection Rept'!D33)</f>
        <v/>
      </c>
      <c r="E33" s="77" t="str">
        <f>IF('SWTR Monthly Disinfection Rept'!E33="","",'SWTR Monthly Disinfection Rept'!E33)</f>
        <v/>
      </c>
      <c r="F33" s="77" t="str">
        <f>IF('SWTR Monthly Disinfection Rept'!G33="","",'SWTR Monthly Disinfection Rept'!G33)</f>
        <v/>
      </c>
      <c r="G33" s="77" t="str">
        <f t="shared" si="0"/>
        <v/>
      </c>
      <c r="H33" s="77" t="str">
        <f t="shared" si="1"/>
        <v/>
      </c>
      <c r="I33" s="78" t="str">
        <f t="shared" si="2"/>
        <v/>
      </c>
      <c r="K33" t="e">
        <f t="shared" si="5"/>
        <v>#VALUE!</v>
      </c>
      <c r="L33" t="e">
        <f t="shared" si="6"/>
        <v>#VALUE!</v>
      </c>
      <c r="M33" t="e">
        <f t="shared" si="7"/>
        <v>#VALUE!</v>
      </c>
      <c r="N33" t="str">
        <f t="shared" si="8"/>
        <v/>
      </c>
      <c r="O33" t="str">
        <f t="shared" si="9"/>
        <v/>
      </c>
      <c r="P33" t="e">
        <f t="shared" si="10"/>
        <v>#VALUE!</v>
      </c>
      <c r="Q33" t="e">
        <f t="shared" si="11"/>
        <v>#VALUE!</v>
      </c>
      <c r="R33" t="e">
        <f t="shared" si="3"/>
        <v>#VALUE!</v>
      </c>
      <c r="T33" t="str">
        <f>IF(ISBLANK('SWTR Monthly Disinfection Rept'!L33),"",'SWTR Monthly Disinfection Rept'!L33)</f>
        <v/>
      </c>
      <c r="U33" t="str">
        <f>IF(ISBLANK('SWTR Monthly Disinfection Rept'!M33),"",'SWTR Monthly Disinfection Rept'!M33)</f>
        <v/>
      </c>
      <c r="V33" t="str">
        <f t="shared" si="4"/>
        <v/>
      </c>
    </row>
    <row r="34" spans="1:22" x14ac:dyDescent="0.2">
      <c r="A34" s="76">
        <v>20</v>
      </c>
      <c r="B34" s="77"/>
      <c r="C34" s="77" t="str">
        <f>IF('SWTR Monthly Disinfection Rept'!C34="","",'SWTR Monthly Disinfection Rept'!C34)</f>
        <v/>
      </c>
      <c r="D34" s="77" t="str">
        <f>IF('SWTR Monthly Disinfection Rept'!D34="","",'SWTR Monthly Disinfection Rept'!D34)</f>
        <v/>
      </c>
      <c r="E34" s="77" t="str">
        <f>IF('SWTR Monthly Disinfection Rept'!E34="","",'SWTR Monthly Disinfection Rept'!E34)</f>
        <v/>
      </c>
      <c r="F34" s="77" t="str">
        <f>IF('SWTR Monthly Disinfection Rept'!G34="","",'SWTR Monthly Disinfection Rept'!G34)</f>
        <v/>
      </c>
      <c r="G34" s="77" t="str">
        <f t="shared" si="0"/>
        <v/>
      </c>
      <c r="H34" s="77" t="str">
        <f t="shared" si="1"/>
        <v/>
      </c>
      <c r="I34" s="78" t="str">
        <f t="shared" si="2"/>
        <v/>
      </c>
      <c r="K34" t="e">
        <f t="shared" si="5"/>
        <v>#VALUE!</v>
      </c>
      <c r="L34" t="e">
        <f t="shared" si="6"/>
        <v>#VALUE!</v>
      </c>
      <c r="M34" t="e">
        <f t="shared" si="7"/>
        <v>#VALUE!</v>
      </c>
      <c r="N34" t="str">
        <f t="shared" si="8"/>
        <v/>
      </c>
      <c r="O34" t="str">
        <f t="shared" si="9"/>
        <v/>
      </c>
      <c r="P34" t="e">
        <f t="shared" si="10"/>
        <v>#VALUE!</v>
      </c>
      <c r="Q34" t="e">
        <f t="shared" si="11"/>
        <v>#VALUE!</v>
      </c>
      <c r="R34" t="e">
        <f t="shared" si="3"/>
        <v>#VALUE!</v>
      </c>
      <c r="T34" t="str">
        <f>IF(ISBLANK('SWTR Monthly Disinfection Rept'!L34),"",'SWTR Monthly Disinfection Rept'!L34)</f>
        <v/>
      </c>
      <c r="U34" t="str">
        <f>IF(ISBLANK('SWTR Monthly Disinfection Rept'!M34),"",'SWTR Monthly Disinfection Rept'!M34)</f>
        <v/>
      </c>
      <c r="V34" t="str">
        <f t="shared" si="4"/>
        <v/>
      </c>
    </row>
    <row r="35" spans="1:22" x14ac:dyDescent="0.2">
      <c r="A35" s="76">
        <v>21</v>
      </c>
      <c r="B35" s="77"/>
      <c r="C35" s="77" t="str">
        <f>IF('SWTR Monthly Disinfection Rept'!C35="","",'SWTR Monthly Disinfection Rept'!C35)</f>
        <v/>
      </c>
      <c r="D35" s="77" t="str">
        <f>IF('SWTR Monthly Disinfection Rept'!D35="","",'SWTR Monthly Disinfection Rept'!D35)</f>
        <v/>
      </c>
      <c r="E35" s="77" t="str">
        <f>IF('SWTR Monthly Disinfection Rept'!E35="","",'SWTR Monthly Disinfection Rept'!E35)</f>
        <v/>
      </c>
      <c r="F35" s="77" t="str">
        <f>IF('SWTR Monthly Disinfection Rept'!G35="","",'SWTR Monthly Disinfection Rept'!G35)</f>
        <v/>
      </c>
      <c r="G35" s="77" t="str">
        <f t="shared" si="0"/>
        <v/>
      </c>
      <c r="H35" s="77" t="str">
        <f t="shared" si="1"/>
        <v/>
      </c>
      <c r="I35" s="78" t="str">
        <f t="shared" si="2"/>
        <v/>
      </c>
      <c r="K35" t="e">
        <f t="shared" si="5"/>
        <v>#VALUE!</v>
      </c>
      <c r="L35" t="e">
        <f t="shared" si="6"/>
        <v>#VALUE!</v>
      </c>
      <c r="M35" t="e">
        <f t="shared" si="7"/>
        <v>#VALUE!</v>
      </c>
      <c r="N35" t="str">
        <f t="shared" si="8"/>
        <v/>
      </c>
      <c r="O35" t="str">
        <f t="shared" si="9"/>
        <v/>
      </c>
      <c r="P35" t="e">
        <f t="shared" si="10"/>
        <v>#VALUE!</v>
      </c>
      <c r="Q35" t="e">
        <f t="shared" si="11"/>
        <v>#VALUE!</v>
      </c>
      <c r="R35" t="e">
        <f t="shared" si="3"/>
        <v>#VALUE!</v>
      </c>
      <c r="T35" t="str">
        <f>IF(ISBLANK('SWTR Monthly Disinfection Rept'!L35),"",'SWTR Monthly Disinfection Rept'!L35)</f>
        <v/>
      </c>
      <c r="U35" t="str">
        <f>IF(ISBLANK('SWTR Monthly Disinfection Rept'!M35),"",'SWTR Monthly Disinfection Rept'!M35)</f>
        <v/>
      </c>
      <c r="V35" t="str">
        <f t="shared" si="4"/>
        <v/>
      </c>
    </row>
    <row r="36" spans="1:22" x14ac:dyDescent="0.2">
      <c r="A36" s="76">
        <v>22</v>
      </c>
      <c r="B36" s="77"/>
      <c r="C36" s="77" t="str">
        <f>IF('SWTR Monthly Disinfection Rept'!C36="","",'SWTR Monthly Disinfection Rept'!C36)</f>
        <v/>
      </c>
      <c r="D36" s="77" t="str">
        <f>IF('SWTR Monthly Disinfection Rept'!D36="","",'SWTR Monthly Disinfection Rept'!D36)</f>
        <v/>
      </c>
      <c r="E36" s="77" t="str">
        <f>IF('SWTR Monthly Disinfection Rept'!E36="","",'SWTR Monthly Disinfection Rept'!E36)</f>
        <v/>
      </c>
      <c r="F36" s="77" t="str">
        <f>IF('SWTR Monthly Disinfection Rept'!G36="","",'SWTR Monthly Disinfection Rept'!G36)</f>
        <v/>
      </c>
      <c r="G36" s="77" t="str">
        <f t="shared" si="0"/>
        <v/>
      </c>
      <c r="H36" s="77" t="str">
        <f t="shared" si="1"/>
        <v/>
      </c>
      <c r="I36" s="78" t="str">
        <f t="shared" si="2"/>
        <v/>
      </c>
      <c r="K36" t="e">
        <f t="shared" si="5"/>
        <v>#VALUE!</v>
      </c>
      <c r="L36" t="e">
        <f t="shared" si="6"/>
        <v>#VALUE!</v>
      </c>
      <c r="M36" t="e">
        <f t="shared" si="7"/>
        <v>#VALUE!</v>
      </c>
      <c r="N36" t="str">
        <f t="shared" si="8"/>
        <v/>
      </c>
      <c r="O36" t="str">
        <f t="shared" si="9"/>
        <v/>
      </c>
      <c r="P36" t="e">
        <f t="shared" si="10"/>
        <v>#VALUE!</v>
      </c>
      <c r="Q36" t="e">
        <f t="shared" si="11"/>
        <v>#VALUE!</v>
      </c>
      <c r="R36" t="e">
        <f t="shared" si="3"/>
        <v>#VALUE!</v>
      </c>
      <c r="T36" t="str">
        <f>IF(ISBLANK('SWTR Monthly Disinfection Rept'!L36),"",'SWTR Monthly Disinfection Rept'!L36)</f>
        <v/>
      </c>
      <c r="U36" t="str">
        <f>IF(ISBLANK('SWTR Monthly Disinfection Rept'!M36),"",'SWTR Monthly Disinfection Rept'!M36)</f>
        <v/>
      </c>
      <c r="V36" t="str">
        <f t="shared" si="4"/>
        <v/>
      </c>
    </row>
    <row r="37" spans="1:22" x14ac:dyDescent="0.2">
      <c r="A37" s="76">
        <v>23</v>
      </c>
      <c r="B37" s="77"/>
      <c r="C37" s="77" t="str">
        <f>IF('SWTR Monthly Disinfection Rept'!C37="","",'SWTR Monthly Disinfection Rept'!C37)</f>
        <v/>
      </c>
      <c r="D37" s="77" t="str">
        <f>IF('SWTR Monthly Disinfection Rept'!D37="","",'SWTR Monthly Disinfection Rept'!D37)</f>
        <v/>
      </c>
      <c r="E37" s="77" t="str">
        <f>IF('SWTR Monthly Disinfection Rept'!E37="","",'SWTR Monthly Disinfection Rept'!E37)</f>
        <v/>
      </c>
      <c r="F37" s="77" t="str">
        <f>IF('SWTR Monthly Disinfection Rept'!G37="","",'SWTR Monthly Disinfection Rept'!G37)</f>
        <v/>
      </c>
      <c r="G37" s="77" t="str">
        <f t="shared" si="0"/>
        <v/>
      </c>
      <c r="H37" s="77" t="str">
        <f t="shared" si="1"/>
        <v/>
      </c>
      <c r="I37" s="78" t="str">
        <f t="shared" si="2"/>
        <v/>
      </c>
      <c r="K37" t="e">
        <f t="shared" si="5"/>
        <v>#VALUE!</v>
      </c>
      <c r="L37" t="e">
        <f t="shared" si="6"/>
        <v>#VALUE!</v>
      </c>
      <c r="M37" t="e">
        <f t="shared" si="7"/>
        <v>#VALUE!</v>
      </c>
      <c r="N37" t="str">
        <f t="shared" si="8"/>
        <v/>
      </c>
      <c r="O37" t="str">
        <f t="shared" si="9"/>
        <v/>
      </c>
      <c r="P37" t="e">
        <f t="shared" si="10"/>
        <v>#VALUE!</v>
      </c>
      <c r="Q37" t="e">
        <f t="shared" si="11"/>
        <v>#VALUE!</v>
      </c>
      <c r="R37" t="e">
        <f t="shared" si="3"/>
        <v>#VALUE!</v>
      </c>
      <c r="T37" t="str">
        <f>IF(ISBLANK('SWTR Monthly Disinfection Rept'!L37),"",'SWTR Monthly Disinfection Rept'!L37)</f>
        <v/>
      </c>
      <c r="U37" t="str">
        <f>IF(ISBLANK('SWTR Monthly Disinfection Rept'!M37),"",'SWTR Monthly Disinfection Rept'!M37)</f>
        <v/>
      </c>
      <c r="V37" t="str">
        <f t="shared" si="4"/>
        <v/>
      </c>
    </row>
    <row r="38" spans="1:22" x14ac:dyDescent="0.2">
      <c r="A38" s="76">
        <v>24</v>
      </c>
      <c r="B38" s="77"/>
      <c r="C38" s="77" t="str">
        <f>IF('SWTR Monthly Disinfection Rept'!C38="","",'SWTR Monthly Disinfection Rept'!C38)</f>
        <v/>
      </c>
      <c r="D38" s="77" t="str">
        <f>IF('SWTR Monthly Disinfection Rept'!D38="","",'SWTR Monthly Disinfection Rept'!D38)</f>
        <v/>
      </c>
      <c r="E38" s="77" t="str">
        <f>IF('SWTR Monthly Disinfection Rept'!E38="","",'SWTR Monthly Disinfection Rept'!E38)</f>
        <v/>
      </c>
      <c r="F38" s="77" t="str">
        <f>IF('SWTR Monthly Disinfection Rept'!G38="","",'SWTR Monthly Disinfection Rept'!G38)</f>
        <v/>
      </c>
      <c r="G38" s="77" t="str">
        <f t="shared" si="0"/>
        <v/>
      </c>
      <c r="H38" s="77" t="str">
        <f t="shared" si="1"/>
        <v/>
      </c>
      <c r="I38" s="78" t="str">
        <f t="shared" si="2"/>
        <v/>
      </c>
      <c r="K38" t="e">
        <f t="shared" si="5"/>
        <v>#VALUE!</v>
      </c>
      <c r="L38" t="e">
        <f t="shared" si="6"/>
        <v>#VALUE!</v>
      </c>
      <c r="M38" t="e">
        <f t="shared" si="7"/>
        <v>#VALUE!</v>
      </c>
      <c r="N38" t="str">
        <f t="shared" si="8"/>
        <v/>
      </c>
      <c r="O38" t="str">
        <f t="shared" si="9"/>
        <v/>
      </c>
      <c r="P38" t="e">
        <f t="shared" si="10"/>
        <v>#VALUE!</v>
      </c>
      <c r="Q38" t="e">
        <f t="shared" si="11"/>
        <v>#VALUE!</v>
      </c>
      <c r="R38" t="e">
        <f t="shared" si="3"/>
        <v>#VALUE!</v>
      </c>
      <c r="T38" t="str">
        <f>IF(ISBLANK('SWTR Monthly Disinfection Rept'!L38),"",'SWTR Monthly Disinfection Rept'!L38)</f>
        <v/>
      </c>
      <c r="U38" t="str">
        <f>IF(ISBLANK('SWTR Monthly Disinfection Rept'!M38),"",'SWTR Monthly Disinfection Rept'!M38)</f>
        <v/>
      </c>
      <c r="V38" t="str">
        <f t="shared" si="4"/>
        <v/>
      </c>
    </row>
    <row r="39" spans="1:22" x14ac:dyDescent="0.2">
      <c r="A39" s="76">
        <v>25</v>
      </c>
      <c r="B39" s="77"/>
      <c r="C39" s="77" t="str">
        <f>IF('SWTR Monthly Disinfection Rept'!C39="","",'SWTR Monthly Disinfection Rept'!C39)</f>
        <v/>
      </c>
      <c r="D39" s="77" t="str">
        <f>IF('SWTR Monthly Disinfection Rept'!D39="","",'SWTR Monthly Disinfection Rept'!D39)</f>
        <v/>
      </c>
      <c r="E39" s="77" t="str">
        <f>IF('SWTR Monthly Disinfection Rept'!E39="","",'SWTR Monthly Disinfection Rept'!E39)</f>
        <v/>
      </c>
      <c r="F39" s="77" t="str">
        <f>IF('SWTR Monthly Disinfection Rept'!G39="","",'SWTR Monthly Disinfection Rept'!G39)</f>
        <v/>
      </c>
      <c r="G39" s="77" t="str">
        <f t="shared" si="0"/>
        <v/>
      </c>
      <c r="H39" s="77" t="str">
        <f t="shared" si="1"/>
        <v/>
      </c>
      <c r="I39" s="78" t="str">
        <f t="shared" si="2"/>
        <v/>
      </c>
      <c r="K39" t="e">
        <f t="shared" si="5"/>
        <v>#VALUE!</v>
      </c>
      <c r="L39" t="e">
        <f t="shared" si="6"/>
        <v>#VALUE!</v>
      </c>
      <c r="M39" t="e">
        <f t="shared" si="7"/>
        <v>#VALUE!</v>
      </c>
      <c r="N39" t="str">
        <f t="shared" si="8"/>
        <v/>
      </c>
      <c r="O39" t="str">
        <f t="shared" si="9"/>
        <v/>
      </c>
      <c r="P39" t="e">
        <f t="shared" si="10"/>
        <v>#VALUE!</v>
      </c>
      <c r="Q39" t="e">
        <f t="shared" si="11"/>
        <v>#VALUE!</v>
      </c>
      <c r="R39" t="e">
        <f t="shared" si="3"/>
        <v>#VALUE!</v>
      </c>
      <c r="T39" t="str">
        <f>IF(ISBLANK('SWTR Monthly Disinfection Rept'!L39),"",'SWTR Monthly Disinfection Rept'!L39)</f>
        <v/>
      </c>
      <c r="U39" t="str">
        <f>IF(ISBLANK('SWTR Monthly Disinfection Rept'!M39),"",'SWTR Monthly Disinfection Rept'!M39)</f>
        <v/>
      </c>
      <c r="V39" t="str">
        <f t="shared" si="4"/>
        <v/>
      </c>
    </row>
    <row r="40" spans="1:22" x14ac:dyDescent="0.2">
      <c r="A40" s="76">
        <v>26</v>
      </c>
      <c r="B40" s="77"/>
      <c r="C40" s="77" t="str">
        <f>IF('SWTR Monthly Disinfection Rept'!C40="","",'SWTR Monthly Disinfection Rept'!C40)</f>
        <v/>
      </c>
      <c r="D40" s="77" t="str">
        <f>IF('SWTR Monthly Disinfection Rept'!D40="","",'SWTR Monthly Disinfection Rept'!D40)</f>
        <v/>
      </c>
      <c r="E40" s="77" t="str">
        <f>IF('SWTR Monthly Disinfection Rept'!E40="","",'SWTR Monthly Disinfection Rept'!E40)</f>
        <v/>
      </c>
      <c r="F40" s="77" t="str">
        <f>IF('SWTR Monthly Disinfection Rept'!G40="","",'SWTR Monthly Disinfection Rept'!G40)</f>
        <v/>
      </c>
      <c r="G40" s="77" t="str">
        <f t="shared" si="0"/>
        <v/>
      </c>
      <c r="H40" s="77" t="str">
        <f t="shared" si="1"/>
        <v/>
      </c>
      <c r="I40" s="78" t="str">
        <f t="shared" si="2"/>
        <v/>
      </c>
      <c r="K40" t="e">
        <f t="shared" si="5"/>
        <v>#VALUE!</v>
      </c>
      <c r="L40" t="e">
        <f t="shared" si="6"/>
        <v>#VALUE!</v>
      </c>
      <c r="M40" t="e">
        <f t="shared" si="7"/>
        <v>#VALUE!</v>
      </c>
      <c r="N40" t="str">
        <f t="shared" si="8"/>
        <v/>
      </c>
      <c r="O40" t="str">
        <f t="shared" si="9"/>
        <v/>
      </c>
      <c r="P40" t="e">
        <f t="shared" si="10"/>
        <v>#VALUE!</v>
      </c>
      <c r="Q40" t="e">
        <f t="shared" si="11"/>
        <v>#VALUE!</v>
      </c>
      <c r="R40" t="e">
        <f t="shared" si="3"/>
        <v>#VALUE!</v>
      </c>
      <c r="T40" t="str">
        <f>IF(ISBLANK('SWTR Monthly Disinfection Rept'!L40),"",'SWTR Monthly Disinfection Rept'!L40)</f>
        <v/>
      </c>
      <c r="U40" t="str">
        <f>IF(ISBLANK('SWTR Monthly Disinfection Rept'!M40),"",'SWTR Monthly Disinfection Rept'!M40)</f>
        <v/>
      </c>
      <c r="V40" t="str">
        <f t="shared" si="4"/>
        <v/>
      </c>
    </row>
    <row r="41" spans="1:22" x14ac:dyDescent="0.2">
      <c r="A41" s="76">
        <v>27</v>
      </c>
      <c r="B41" s="77"/>
      <c r="C41" s="77" t="str">
        <f>IF('SWTR Monthly Disinfection Rept'!C41="","",'SWTR Monthly Disinfection Rept'!C41)</f>
        <v/>
      </c>
      <c r="D41" s="77" t="str">
        <f>IF('SWTR Monthly Disinfection Rept'!D41="","",'SWTR Monthly Disinfection Rept'!D41)</f>
        <v/>
      </c>
      <c r="E41" s="77" t="str">
        <f>IF('SWTR Monthly Disinfection Rept'!E41="","",'SWTR Monthly Disinfection Rept'!E41)</f>
        <v/>
      </c>
      <c r="F41" s="77" t="str">
        <f>IF('SWTR Monthly Disinfection Rept'!G41="","",'SWTR Monthly Disinfection Rept'!G41)</f>
        <v/>
      </c>
      <c r="G41" s="77" t="str">
        <f t="shared" si="0"/>
        <v/>
      </c>
      <c r="H41" s="77" t="str">
        <f t="shared" si="1"/>
        <v/>
      </c>
      <c r="I41" s="78" t="str">
        <f t="shared" si="2"/>
        <v/>
      </c>
      <c r="K41" t="e">
        <f t="shared" si="5"/>
        <v>#VALUE!</v>
      </c>
      <c r="L41" t="e">
        <f t="shared" si="6"/>
        <v>#VALUE!</v>
      </c>
      <c r="M41" t="e">
        <f t="shared" si="7"/>
        <v>#VALUE!</v>
      </c>
      <c r="N41" t="str">
        <f t="shared" si="8"/>
        <v/>
      </c>
      <c r="O41" t="str">
        <f t="shared" si="9"/>
        <v/>
      </c>
      <c r="P41" t="e">
        <f t="shared" si="10"/>
        <v>#VALUE!</v>
      </c>
      <c r="Q41" t="e">
        <f t="shared" si="11"/>
        <v>#VALUE!</v>
      </c>
      <c r="R41" t="e">
        <f t="shared" si="3"/>
        <v>#VALUE!</v>
      </c>
      <c r="T41" t="str">
        <f>IF(ISBLANK('SWTR Monthly Disinfection Rept'!L41),"",'SWTR Monthly Disinfection Rept'!L41)</f>
        <v/>
      </c>
      <c r="U41" t="str">
        <f>IF(ISBLANK('SWTR Monthly Disinfection Rept'!M41),"",'SWTR Monthly Disinfection Rept'!M41)</f>
        <v/>
      </c>
      <c r="V41" t="str">
        <f t="shared" si="4"/>
        <v/>
      </c>
    </row>
    <row r="42" spans="1:22" x14ac:dyDescent="0.2">
      <c r="A42" s="76">
        <v>28</v>
      </c>
      <c r="B42" s="77"/>
      <c r="C42" s="77" t="str">
        <f>IF('SWTR Monthly Disinfection Rept'!C42="","",'SWTR Monthly Disinfection Rept'!C42)</f>
        <v/>
      </c>
      <c r="D42" s="77" t="str">
        <f>IF('SWTR Monthly Disinfection Rept'!D42="","",'SWTR Monthly Disinfection Rept'!D42)</f>
        <v/>
      </c>
      <c r="E42" s="77" t="str">
        <f>IF('SWTR Monthly Disinfection Rept'!E42="","",'SWTR Monthly Disinfection Rept'!E42)</f>
        <v/>
      </c>
      <c r="F42" s="77" t="str">
        <f>IF('SWTR Monthly Disinfection Rept'!G42="","",'SWTR Monthly Disinfection Rept'!G42)</f>
        <v/>
      </c>
      <c r="G42" s="77" t="str">
        <f t="shared" si="0"/>
        <v/>
      </c>
      <c r="H42" s="77" t="str">
        <f t="shared" si="1"/>
        <v/>
      </c>
      <c r="I42" s="78" t="str">
        <f t="shared" si="2"/>
        <v/>
      </c>
      <c r="K42" t="e">
        <f t="shared" si="5"/>
        <v>#VALUE!</v>
      </c>
      <c r="L42" t="e">
        <f t="shared" si="6"/>
        <v>#VALUE!</v>
      </c>
      <c r="M42" t="e">
        <f t="shared" si="7"/>
        <v>#VALUE!</v>
      </c>
      <c r="N42" t="str">
        <f t="shared" si="8"/>
        <v/>
      </c>
      <c r="O42" t="str">
        <f t="shared" si="9"/>
        <v/>
      </c>
      <c r="P42" t="e">
        <f t="shared" si="10"/>
        <v>#VALUE!</v>
      </c>
      <c r="Q42" t="e">
        <f t="shared" si="11"/>
        <v>#VALUE!</v>
      </c>
      <c r="R42" t="e">
        <f t="shared" si="3"/>
        <v>#VALUE!</v>
      </c>
      <c r="T42" t="str">
        <f>IF(ISBLANK('SWTR Monthly Disinfection Rept'!L42),"",'SWTR Monthly Disinfection Rept'!L42)</f>
        <v/>
      </c>
      <c r="U42" t="str">
        <f>IF(ISBLANK('SWTR Monthly Disinfection Rept'!M42),"",'SWTR Monthly Disinfection Rept'!M42)</f>
        <v/>
      </c>
      <c r="V42" t="str">
        <f t="shared" si="4"/>
        <v/>
      </c>
    </row>
    <row r="43" spans="1:22" x14ac:dyDescent="0.2">
      <c r="A43" s="76">
        <v>29</v>
      </c>
      <c r="B43" s="77"/>
      <c r="C43" s="77" t="str">
        <f>IF('SWTR Monthly Disinfection Rept'!C43="","",'SWTR Monthly Disinfection Rept'!C43)</f>
        <v/>
      </c>
      <c r="D43" s="77" t="str">
        <f>IF('SWTR Monthly Disinfection Rept'!D43="","",'SWTR Monthly Disinfection Rept'!D43)</f>
        <v/>
      </c>
      <c r="E43" s="77" t="str">
        <f>IF('SWTR Monthly Disinfection Rept'!E43="","",'SWTR Monthly Disinfection Rept'!E43)</f>
        <v/>
      </c>
      <c r="F43" s="77" t="str">
        <f>IF('SWTR Monthly Disinfection Rept'!G43="","",'SWTR Monthly Disinfection Rept'!G43)</f>
        <v/>
      </c>
      <c r="G43" s="77" t="str">
        <f t="shared" si="0"/>
        <v/>
      </c>
      <c r="H43" s="77" t="str">
        <f t="shared" si="1"/>
        <v/>
      </c>
      <c r="I43" s="78" t="str">
        <f t="shared" si="2"/>
        <v/>
      </c>
      <c r="K43" t="e">
        <f t="shared" si="5"/>
        <v>#VALUE!</v>
      </c>
      <c r="L43" t="e">
        <f t="shared" si="6"/>
        <v>#VALUE!</v>
      </c>
      <c r="M43" t="e">
        <f t="shared" si="7"/>
        <v>#VALUE!</v>
      </c>
      <c r="N43" t="str">
        <f t="shared" si="8"/>
        <v/>
      </c>
      <c r="O43" t="str">
        <f t="shared" si="9"/>
        <v/>
      </c>
      <c r="P43" t="e">
        <f t="shared" si="10"/>
        <v>#VALUE!</v>
      </c>
      <c r="Q43" t="e">
        <f t="shared" si="11"/>
        <v>#VALUE!</v>
      </c>
      <c r="R43" t="e">
        <f t="shared" si="3"/>
        <v>#VALUE!</v>
      </c>
      <c r="T43" t="str">
        <f>IF(ISBLANK('SWTR Monthly Disinfection Rept'!L43),"",'SWTR Monthly Disinfection Rept'!L43)</f>
        <v/>
      </c>
      <c r="U43" t="str">
        <f>IF(ISBLANK('SWTR Monthly Disinfection Rept'!M43),"",'SWTR Monthly Disinfection Rept'!M43)</f>
        <v/>
      </c>
      <c r="V43" t="str">
        <f t="shared" si="4"/>
        <v/>
      </c>
    </row>
    <row r="44" spans="1:22" x14ac:dyDescent="0.2">
      <c r="A44" s="76">
        <v>30</v>
      </c>
      <c r="B44" s="77"/>
      <c r="C44" s="77" t="str">
        <f>IF('SWTR Monthly Disinfection Rept'!C44="","",'SWTR Monthly Disinfection Rept'!C44)</f>
        <v/>
      </c>
      <c r="D44" s="77" t="str">
        <f>IF('SWTR Monthly Disinfection Rept'!D44="","",'SWTR Monthly Disinfection Rept'!D44)</f>
        <v/>
      </c>
      <c r="E44" s="77" t="str">
        <f>IF('SWTR Monthly Disinfection Rept'!E44="","",'SWTR Monthly Disinfection Rept'!E44)</f>
        <v/>
      </c>
      <c r="F44" s="77" t="str">
        <f>IF('SWTR Monthly Disinfection Rept'!G44="","",'SWTR Monthly Disinfection Rept'!G44)</f>
        <v/>
      </c>
      <c r="G44" s="77" t="str">
        <f t="shared" si="0"/>
        <v/>
      </c>
      <c r="H44" s="77" t="str">
        <f t="shared" si="1"/>
        <v/>
      </c>
      <c r="I44" s="78" t="str">
        <f t="shared" si="2"/>
        <v/>
      </c>
      <c r="K44" t="e">
        <f t="shared" si="5"/>
        <v>#VALUE!</v>
      </c>
      <c r="L44" t="e">
        <f t="shared" si="6"/>
        <v>#VALUE!</v>
      </c>
      <c r="M44" t="e">
        <f t="shared" si="7"/>
        <v>#VALUE!</v>
      </c>
      <c r="N44" t="str">
        <f t="shared" si="8"/>
        <v/>
      </c>
      <c r="O44" t="str">
        <f t="shared" si="9"/>
        <v/>
      </c>
      <c r="P44" t="e">
        <f t="shared" si="10"/>
        <v>#VALUE!</v>
      </c>
      <c r="Q44" t="e">
        <f t="shared" si="11"/>
        <v>#VALUE!</v>
      </c>
      <c r="R44" t="e">
        <f t="shared" si="3"/>
        <v>#VALUE!</v>
      </c>
      <c r="T44" t="str">
        <f>IF(ISBLANK('SWTR Monthly Disinfection Rept'!L44),"",'SWTR Monthly Disinfection Rept'!L44)</f>
        <v/>
      </c>
      <c r="U44" t="str">
        <f>IF(ISBLANK('SWTR Monthly Disinfection Rept'!M44),"",'SWTR Monthly Disinfection Rept'!M44)</f>
        <v/>
      </c>
      <c r="V44" t="str">
        <f t="shared" si="4"/>
        <v/>
      </c>
    </row>
    <row r="45" spans="1:22" ht="13.5" thickBot="1" x14ac:dyDescent="0.25">
      <c r="A45" s="79">
        <v>31</v>
      </c>
      <c r="B45" s="80"/>
      <c r="C45" s="107" t="str">
        <f>IF('SWTR Monthly Disinfection Rept'!C45="","",'SWTR Monthly Disinfection Rept'!C45)</f>
        <v/>
      </c>
      <c r="D45" s="107" t="str">
        <f>IF('SWTR Monthly Disinfection Rept'!D45="","",'SWTR Monthly Disinfection Rept'!D45)</f>
        <v/>
      </c>
      <c r="E45" s="107" t="str">
        <f>IF('SWTR Monthly Disinfection Rept'!E45="","",'SWTR Monthly Disinfection Rept'!E45)</f>
        <v/>
      </c>
      <c r="F45" s="107" t="str">
        <f>IF('SWTR Monthly Disinfection Rept'!G45="","",'SWTR Monthly Disinfection Rept'!G45)</f>
        <v/>
      </c>
      <c r="G45" s="107" t="str">
        <f t="shared" si="0"/>
        <v/>
      </c>
      <c r="H45" s="107" t="str">
        <f t="shared" si="1"/>
        <v/>
      </c>
      <c r="I45" s="115" t="str">
        <f t="shared" si="2"/>
        <v/>
      </c>
      <c r="K45" t="e">
        <f t="shared" si="5"/>
        <v>#VALUE!</v>
      </c>
      <c r="L45" t="e">
        <f t="shared" si="6"/>
        <v>#VALUE!</v>
      </c>
      <c r="M45" t="e">
        <f t="shared" si="7"/>
        <v>#VALUE!</v>
      </c>
      <c r="N45" t="str">
        <f t="shared" si="8"/>
        <v/>
      </c>
      <c r="O45" t="str">
        <f t="shared" si="9"/>
        <v/>
      </c>
      <c r="P45" t="e">
        <f t="shared" si="10"/>
        <v>#VALUE!</v>
      </c>
      <c r="Q45" t="e">
        <f t="shared" si="11"/>
        <v>#VALUE!</v>
      </c>
      <c r="R45" t="e">
        <f t="shared" si="3"/>
        <v>#VALUE!</v>
      </c>
      <c r="T45" t="str">
        <f>IF(ISBLANK('SWTR Monthly Disinfection Rept'!L45),"",'SWTR Monthly Disinfection Rept'!L45)</f>
        <v/>
      </c>
      <c r="U45" t="str">
        <f>IF(ISBLANK('SWTR Monthly Disinfection Rept'!M45),"",'SWTR Monthly Disinfection Rept'!M45)</f>
        <v/>
      </c>
      <c r="V45" t="str">
        <f t="shared" si="4"/>
        <v/>
      </c>
    </row>
    <row r="46" spans="1:22" ht="13.5" thickTop="1" x14ac:dyDescent="0.2">
      <c r="A46" s="81" t="s">
        <v>38</v>
      </c>
    </row>
    <row r="47" spans="1:22" x14ac:dyDescent="0.2">
      <c r="A47" s="81" t="s">
        <v>103</v>
      </c>
      <c r="V47">
        <f>COUNTIF(V15:V45,"&gt;4")</f>
        <v>0</v>
      </c>
    </row>
    <row r="48" spans="1:22" x14ac:dyDescent="0.2">
      <c r="A48" s="81" t="s">
        <v>77</v>
      </c>
      <c r="T48" s="144">
        <f>IF(ISERROR(MIN(T15:T45)),"",MIN(T15:T45))</f>
        <v>0</v>
      </c>
      <c r="U48" s="144">
        <f>IF(ISERROR(MIN(U15:U45)),"",MIN(U15:U45))</f>
        <v>0</v>
      </c>
      <c r="V48" s="144">
        <f>IF(ISERROR(MIN(V15:V45)),"",MIN(V15:V45))</f>
        <v>0</v>
      </c>
    </row>
    <row r="49" spans="1:22" x14ac:dyDescent="0.2">
      <c r="A49" s="81" t="s">
        <v>78</v>
      </c>
      <c r="T49" s="144">
        <f>IF(ISERROR(MAX(T15:T45)),"",MAX(T15:T45))</f>
        <v>0</v>
      </c>
      <c r="U49" s="144">
        <f>IF(ISERROR(MAX(U15:U45)),"",MAX(U15:U45))</f>
        <v>0</v>
      </c>
      <c r="V49" s="144">
        <f>IF(ISERROR(MAX(V15:V45)),"",MAX(V15:V45))</f>
        <v>0</v>
      </c>
    </row>
    <row r="50" spans="1:22" x14ac:dyDescent="0.2">
      <c r="A50" s="81" t="s">
        <v>23</v>
      </c>
    </row>
    <row r="51" spans="1:22" x14ac:dyDescent="0.2">
      <c r="A51" s="82"/>
    </row>
    <row r="53" spans="1:22" x14ac:dyDescent="0.2">
      <c r="B53" t="s">
        <v>182</v>
      </c>
      <c r="C53">
        <v>3</v>
      </c>
    </row>
    <row r="54" spans="1:22" x14ac:dyDescent="0.2">
      <c r="B54" t="s">
        <v>192</v>
      </c>
      <c r="C54">
        <v>3</v>
      </c>
    </row>
    <row r="55" spans="1:22" x14ac:dyDescent="0.2">
      <c r="B55" t="s">
        <v>178</v>
      </c>
      <c r="C55">
        <v>3</v>
      </c>
    </row>
    <row r="56" spans="1:22" x14ac:dyDescent="0.2">
      <c r="B56" t="s">
        <v>168</v>
      </c>
      <c r="C56">
        <v>3</v>
      </c>
    </row>
    <row r="57" spans="1:22" x14ac:dyDescent="0.2">
      <c r="B57" t="s">
        <v>153</v>
      </c>
      <c r="C57">
        <v>2</v>
      </c>
    </row>
    <row r="58" spans="1:22" x14ac:dyDescent="0.2">
      <c r="B58" t="s">
        <v>165</v>
      </c>
      <c r="C58">
        <v>2</v>
      </c>
    </row>
    <row r="59" spans="1:22" x14ac:dyDescent="0.2">
      <c r="B59" t="s">
        <v>175</v>
      </c>
      <c r="C59">
        <v>3</v>
      </c>
    </row>
    <row r="60" spans="1:22" x14ac:dyDescent="0.2">
      <c r="B60" t="s">
        <v>190</v>
      </c>
      <c r="C60">
        <v>3</v>
      </c>
    </row>
    <row r="61" spans="1:22" x14ac:dyDescent="0.2">
      <c r="B61" t="s">
        <v>189</v>
      </c>
      <c r="C61">
        <v>3</v>
      </c>
    </row>
    <row r="62" spans="1:22" x14ac:dyDescent="0.2">
      <c r="B62" t="s">
        <v>162</v>
      </c>
      <c r="C62">
        <v>2</v>
      </c>
    </row>
    <row r="63" spans="1:22" x14ac:dyDescent="0.2">
      <c r="B63" t="s">
        <v>169</v>
      </c>
      <c r="C63">
        <v>3</v>
      </c>
    </row>
    <row r="64" spans="1:22" x14ac:dyDescent="0.2">
      <c r="B64" t="s">
        <v>176</v>
      </c>
      <c r="C64">
        <v>3</v>
      </c>
    </row>
    <row r="65" spans="2:3" x14ac:dyDescent="0.2">
      <c r="B65" t="s">
        <v>179</v>
      </c>
      <c r="C65">
        <v>3</v>
      </c>
    </row>
    <row r="66" spans="2:3" x14ac:dyDescent="0.2">
      <c r="B66" t="s">
        <v>191</v>
      </c>
      <c r="C66">
        <v>3</v>
      </c>
    </row>
    <row r="67" spans="2:3" x14ac:dyDescent="0.2">
      <c r="B67" t="s">
        <v>177</v>
      </c>
      <c r="C67">
        <v>3</v>
      </c>
    </row>
    <row r="68" spans="2:3" x14ac:dyDescent="0.2">
      <c r="B68" t="s">
        <v>157</v>
      </c>
      <c r="C68">
        <v>2</v>
      </c>
    </row>
    <row r="69" spans="2:3" x14ac:dyDescent="0.2">
      <c r="B69" t="s">
        <v>148</v>
      </c>
      <c r="C69">
        <v>1</v>
      </c>
    </row>
    <row r="70" spans="2:3" x14ac:dyDescent="0.2">
      <c r="B70" t="s">
        <v>149</v>
      </c>
      <c r="C70">
        <v>1</v>
      </c>
    </row>
    <row r="71" spans="2:3" x14ac:dyDescent="0.2">
      <c r="B71" t="s">
        <v>154</v>
      </c>
      <c r="C71">
        <v>2</v>
      </c>
    </row>
    <row r="72" spans="2:3" x14ac:dyDescent="0.2">
      <c r="B72" t="s">
        <v>151</v>
      </c>
      <c r="C72">
        <v>1</v>
      </c>
    </row>
    <row r="73" spans="2:3" x14ac:dyDescent="0.2">
      <c r="B73" t="s">
        <v>171</v>
      </c>
      <c r="C73">
        <v>3</v>
      </c>
    </row>
    <row r="74" spans="2:3" x14ac:dyDescent="0.2">
      <c r="B74" t="s">
        <v>152</v>
      </c>
      <c r="C74">
        <v>2</v>
      </c>
    </row>
    <row r="75" spans="2:3" x14ac:dyDescent="0.2">
      <c r="B75" t="s">
        <v>170</v>
      </c>
      <c r="C75">
        <v>3</v>
      </c>
    </row>
    <row r="76" spans="2:3" x14ac:dyDescent="0.2">
      <c r="B76" t="s">
        <v>174</v>
      </c>
      <c r="C76">
        <v>3</v>
      </c>
    </row>
    <row r="77" spans="2:3" x14ac:dyDescent="0.2">
      <c r="B77" t="s">
        <v>163</v>
      </c>
      <c r="C77">
        <v>2</v>
      </c>
    </row>
    <row r="78" spans="2:3" x14ac:dyDescent="0.2">
      <c r="B78" t="s">
        <v>161</v>
      </c>
      <c r="C78">
        <v>2</v>
      </c>
    </row>
    <row r="79" spans="2:3" x14ac:dyDescent="0.2">
      <c r="B79" t="s">
        <v>181</v>
      </c>
      <c r="C79">
        <v>3</v>
      </c>
    </row>
    <row r="80" spans="2:3" x14ac:dyDescent="0.2">
      <c r="B80" t="s">
        <v>156</v>
      </c>
      <c r="C80">
        <v>2</v>
      </c>
    </row>
    <row r="81" spans="2:3" x14ac:dyDescent="0.2">
      <c r="B81" t="s">
        <v>155</v>
      </c>
      <c r="C81">
        <v>2</v>
      </c>
    </row>
    <row r="82" spans="2:3" x14ac:dyDescent="0.2">
      <c r="B82" t="s">
        <v>166</v>
      </c>
      <c r="C82">
        <v>3</v>
      </c>
    </row>
    <row r="83" spans="2:3" x14ac:dyDescent="0.2">
      <c r="B83" t="s">
        <v>167</v>
      </c>
      <c r="C83">
        <v>3</v>
      </c>
    </row>
    <row r="84" spans="2:3" x14ac:dyDescent="0.2">
      <c r="B84" t="s">
        <v>158</v>
      </c>
      <c r="C84">
        <v>2</v>
      </c>
    </row>
    <row r="85" spans="2:3" x14ac:dyDescent="0.2">
      <c r="B85" t="s">
        <v>150</v>
      </c>
      <c r="C85">
        <v>1</v>
      </c>
    </row>
    <row r="86" spans="2:3" x14ac:dyDescent="0.2">
      <c r="B86" t="s">
        <v>184</v>
      </c>
      <c r="C86">
        <v>3</v>
      </c>
    </row>
    <row r="87" spans="2:3" x14ac:dyDescent="0.2">
      <c r="B87" t="s">
        <v>193</v>
      </c>
      <c r="C87">
        <v>1</v>
      </c>
    </row>
    <row r="88" spans="2:3" x14ac:dyDescent="0.2">
      <c r="B88" t="s">
        <v>185</v>
      </c>
      <c r="C88">
        <v>3</v>
      </c>
    </row>
    <row r="89" spans="2:3" x14ac:dyDescent="0.2">
      <c r="B89" t="s">
        <v>146</v>
      </c>
      <c r="C89">
        <v>1</v>
      </c>
    </row>
    <row r="90" spans="2:3" x14ac:dyDescent="0.2">
      <c r="B90" t="s">
        <v>147</v>
      </c>
      <c r="C90">
        <v>1</v>
      </c>
    </row>
    <row r="91" spans="2:3" x14ac:dyDescent="0.2">
      <c r="B91" t="s">
        <v>144</v>
      </c>
      <c r="C91">
        <v>1</v>
      </c>
    </row>
    <row r="92" spans="2:3" x14ac:dyDescent="0.2">
      <c r="B92" t="s">
        <v>164</v>
      </c>
      <c r="C92">
        <v>2</v>
      </c>
    </row>
    <row r="93" spans="2:3" x14ac:dyDescent="0.2">
      <c r="B93" t="s">
        <v>145</v>
      </c>
      <c r="C93">
        <v>1</v>
      </c>
    </row>
    <row r="94" spans="2:3" x14ac:dyDescent="0.2">
      <c r="B94" t="s">
        <v>186</v>
      </c>
      <c r="C94">
        <v>3</v>
      </c>
    </row>
    <row r="95" spans="2:3" x14ac:dyDescent="0.2">
      <c r="B95" t="s">
        <v>180</v>
      </c>
      <c r="C95">
        <v>3</v>
      </c>
    </row>
    <row r="96" spans="2:3" x14ac:dyDescent="0.2">
      <c r="B96" t="s">
        <v>159</v>
      </c>
      <c r="C96">
        <v>2</v>
      </c>
    </row>
    <row r="97" spans="2:3" x14ac:dyDescent="0.2">
      <c r="B97" t="s">
        <v>160</v>
      </c>
      <c r="C97">
        <v>2</v>
      </c>
    </row>
    <row r="98" spans="2:3" x14ac:dyDescent="0.2">
      <c r="B98" t="s">
        <v>183</v>
      </c>
      <c r="C98">
        <v>3</v>
      </c>
    </row>
    <row r="99" spans="2:3" x14ac:dyDescent="0.2">
      <c r="B99" t="s">
        <v>143</v>
      </c>
      <c r="C99">
        <v>1</v>
      </c>
    </row>
    <row r="100" spans="2:3" x14ac:dyDescent="0.2">
      <c r="B100" t="s">
        <v>142</v>
      </c>
      <c r="C100">
        <v>1</v>
      </c>
    </row>
    <row r="101" spans="2:3" x14ac:dyDescent="0.2">
      <c r="B101" t="s">
        <v>187</v>
      </c>
      <c r="C101">
        <v>3</v>
      </c>
    </row>
    <row r="102" spans="2:3" x14ac:dyDescent="0.2">
      <c r="B102" t="s">
        <v>188</v>
      </c>
      <c r="C102">
        <v>3</v>
      </c>
    </row>
    <row r="103" spans="2:3" x14ac:dyDescent="0.2">
      <c r="B103" t="s">
        <v>173</v>
      </c>
      <c r="C103">
        <v>3</v>
      </c>
    </row>
    <row r="104" spans="2:3" x14ac:dyDescent="0.2">
      <c r="B104" t="s">
        <v>172</v>
      </c>
      <c r="C104">
        <v>3</v>
      </c>
    </row>
  </sheetData>
  <sheetProtection sheet="1" objects="1" scenarios="1"/>
  <customSheetViews>
    <customSheetView guid="{A2437033-322C-442F-8B0C-90A704A94F2F}">
      <selection activeCell="V49" sqref="V49"/>
      <pageMargins left="0.75" right="0.75" top="1" bottom="1" header="0.5" footer="0.5"/>
      <pageSetup orientation="portrait" r:id="rId1"/>
      <headerFooter alignWithMargins="0"/>
    </customSheetView>
    <customSheetView guid="{257057B6-2D53-4FEE-AA54-1ECF59604DC0}">
      <selection activeCell="V49" sqref="V49"/>
      <pageMargins left="0.75" right="0.75" top="1" bottom="1" header="0.5" footer="0.5"/>
      <pageSetup orientation="portrait" r:id="rId2"/>
      <headerFooter alignWithMargins="0"/>
    </customSheetView>
    <customSheetView guid="{EE9AC70A-7761-44F1-B893-5D597A724855}">
      <selection activeCell="V49" sqref="V49"/>
      <pageMargins left="0.75" right="0.75" top="1" bottom="1" header="0.5" footer="0.5"/>
      <pageSetup orientation="portrait" r:id="rId3"/>
      <headerFooter alignWithMargins="0"/>
    </customSheetView>
  </customSheetViews>
  <phoneticPr fontId="0" type="noConversion"/>
  <pageMargins left="0.75" right="0.75" top="1" bottom="1" header="0.5" footer="0.5"/>
  <pageSetup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3</xdr:col>
                    <xdr:colOff>142875</xdr:colOff>
                    <xdr:row>51</xdr:row>
                    <xdr:rowOff>142875</xdr:rowOff>
                  </from>
                  <to>
                    <xdr:col>3</xdr:col>
                    <xdr:colOff>447675</xdr:colOff>
                    <xdr:row>53</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31"/>
  <sheetViews>
    <sheetView zoomScale="85" workbookViewId="0">
      <pane ySplit="5" topLeftCell="A6" activePane="bottomLeft" state="frozen"/>
      <selection pane="bottomLeft" activeCell="I34" sqref="I34"/>
    </sheetView>
  </sheetViews>
  <sheetFormatPr defaultRowHeight="12.75" x14ac:dyDescent="0.2"/>
  <cols>
    <col min="4" max="4" width="4.140625" customWidth="1"/>
    <col min="5" max="17" width="3.7109375" bestFit="1" customWidth="1"/>
    <col min="18" max="34" width="4.140625" bestFit="1" customWidth="1"/>
  </cols>
  <sheetData>
    <row r="1" spans="1:34" ht="16.5" customHeight="1" x14ac:dyDescent="0.25">
      <c r="B1" s="83"/>
      <c r="C1" s="83"/>
      <c r="D1" s="220" t="s">
        <v>140</v>
      </c>
    </row>
    <row r="2" spans="1:34" x14ac:dyDescent="0.2">
      <c r="B2" s="84"/>
      <c r="C2" s="84"/>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1:34" x14ac:dyDescent="0.2">
      <c r="A3" s="81" t="s">
        <v>79</v>
      </c>
      <c r="B3" s="85" t="s">
        <v>8</v>
      </c>
      <c r="C3" s="86" t="s">
        <v>80</v>
      </c>
      <c r="D3" s="87"/>
      <c r="E3" s="87"/>
      <c r="F3" s="87"/>
      <c r="G3" s="87"/>
      <c r="H3" s="87"/>
      <c r="I3" s="87"/>
      <c r="J3" s="87" t="s">
        <v>25</v>
      </c>
      <c r="K3" s="87"/>
      <c r="L3" s="87"/>
      <c r="M3" s="87"/>
      <c r="N3" s="87"/>
      <c r="O3" s="87"/>
      <c r="P3" s="87"/>
      <c r="Q3" s="87"/>
      <c r="R3" s="87"/>
      <c r="S3" s="87"/>
      <c r="T3" s="87"/>
      <c r="U3" s="87"/>
      <c r="V3" s="87"/>
      <c r="W3" s="87"/>
      <c r="X3" s="87"/>
      <c r="Y3" s="87"/>
      <c r="Z3" s="87"/>
      <c r="AA3" s="87"/>
      <c r="AB3" s="87" t="s">
        <v>25</v>
      </c>
      <c r="AC3" s="87"/>
      <c r="AD3" s="87"/>
      <c r="AE3" s="87"/>
      <c r="AF3" s="87"/>
      <c r="AG3" s="87"/>
      <c r="AH3" s="87"/>
    </row>
    <row r="4" spans="1:34" x14ac:dyDescent="0.2">
      <c r="A4" s="81" t="s">
        <v>81</v>
      </c>
      <c r="B4" s="85" t="s">
        <v>82</v>
      </c>
      <c r="C4" s="86" t="s">
        <v>83</v>
      </c>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row>
    <row r="5" spans="1:34" x14ac:dyDescent="0.2">
      <c r="A5" s="81" t="s">
        <v>84</v>
      </c>
      <c r="B5" s="88" t="s">
        <v>85</v>
      </c>
      <c r="C5" s="89"/>
      <c r="D5" s="90">
        <v>6</v>
      </c>
      <c r="E5" s="90">
        <f>+D5+0.1</f>
        <v>6.1</v>
      </c>
      <c r="F5" s="90">
        <f t="shared" ref="F5:AH5" si="0">+E5+0.1</f>
        <v>6.1999999999999993</v>
      </c>
      <c r="G5" s="90">
        <f t="shared" si="0"/>
        <v>6.2999999999999989</v>
      </c>
      <c r="H5" s="90">
        <f t="shared" si="0"/>
        <v>6.3999999999999986</v>
      </c>
      <c r="I5" s="90">
        <f t="shared" si="0"/>
        <v>6.4999999999999982</v>
      </c>
      <c r="J5" s="90">
        <f t="shared" si="0"/>
        <v>6.5999999999999979</v>
      </c>
      <c r="K5" s="90">
        <f t="shared" si="0"/>
        <v>6.6999999999999975</v>
      </c>
      <c r="L5" s="90">
        <f t="shared" si="0"/>
        <v>6.7999999999999972</v>
      </c>
      <c r="M5" s="90">
        <f t="shared" si="0"/>
        <v>6.8999999999999968</v>
      </c>
      <c r="N5" s="90">
        <f t="shared" si="0"/>
        <v>6.9999999999999964</v>
      </c>
      <c r="O5" s="90">
        <f t="shared" si="0"/>
        <v>7.0999999999999961</v>
      </c>
      <c r="P5" s="90">
        <f t="shared" si="0"/>
        <v>7.1999999999999957</v>
      </c>
      <c r="Q5" s="90">
        <f t="shared" si="0"/>
        <v>7.2999999999999954</v>
      </c>
      <c r="R5" s="90">
        <f t="shared" si="0"/>
        <v>7.399999999999995</v>
      </c>
      <c r="S5" s="90">
        <f t="shared" si="0"/>
        <v>7.4999999999999947</v>
      </c>
      <c r="T5" s="90">
        <f t="shared" si="0"/>
        <v>7.5999999999999943</v>
      </c>
      <c r="U5" s="90">
        <f t="shared" si="0"/>
        <v>7.699999999999994</v>
      </c>
      <c r="V5" s="90">
        <f t="shared" si="0"/>
        <v>7.7999999999999936</v>
      </c>
      <c r="W5" s="90">
        <f t="shared" si="0"/>
        <v>7.8999999999999932</v>
      </c>
      <c r="X5" s="90">
        <f t="shared" si="0"/>
        <v>7.9999999999999929</v>
      </c>
      <c r="Y5" s="90">
        <f t="shared" si="0"/>
        <v>8.0999999999999925</v>
      </c>
      <c r="Z5" s="90">
        <f t="shared" si="0"/>
        <v>8.1999999999999922</v>
      </c>
      <c r="AA5" s="90">
        <f t="shared" si="0"/>
        <v>8.2999999999999918</v>
      </c>
      <c r="AB5" s="90">
        <f t="shared" si="0"/>
        <v>8.3999999999999915</v>
      </c>
      <c r="AC5" s="90">
        <f t="shared" si="0"/>
        <v>8.4999999999999911</v>
      </c>
      <c r="AD5" s="90">
        <f t="shared" si="0"/>
        <v>8.5999999999999908</v>
      </c>
      <c r="AE5" s="90">
        <f t="shared" si="0"/>
        <v>8.6999999999999904</v>
      </c>
      <c r="AF5" s="90">
        <f t="shared" si="0"/>
        <v>8.7999999999999901</v>
      </c>
      <c r="AG5" s="90">
        <f t="shared" si="0"/>
        <v>8.8999999999999897</v>
      </c>
      <c r="AH5" s="90">
        <f t="shared" si="0"/>
        <v>8.9999999999999893</v>
      </c>
    </row>
    <row r="6" spans="1:34" x14ac:dyDescent="0.2">
      <c r="A6" s="91">
        <v>0</v>
      </c>
      <c r="B6" s="92">
        <v>0</v>
      </c>
      <c r="C6" s="93">
        <f>(A6*100+B6)*10</f>
        <v>0</v>
      </c>
      <c r="D6" s="94">
        <v>46</v>
      </c>
      <c r="E6" s="94">
        <v>47.6</v>
      </c>
      <c r="F6" s="94">
        <v>49.2</v>
      </c>
      <c r="G6" s="94">
        <v>50.8</v>
      </c>
      <c r="H6" s="94">
        <v>52.4</v>
      </c>
      <c r="I6" s="94">
        <v>54</v>
      </c>
      <c r="J6" s="94">
        <v>56.2</v>
      </c>
      <c r="K6" s="94">
        <v>58.4</v>
      </c>
      <c r="L6" s="94">
        <v>60.6</v>
      </c>
      <c r="M6" s="94">
        <v>62.8</v>
      </c>
      <c r="N6" s="94">
        <v>65</v>
      </c>
      <c r="O6" s="94">
        <v>67.8</v>
      </c>
      <c r="P6" s="94">
        <v>70.599999999999994</v>
      </c>
      <c r="Q6" s="94">
        <v>73.400000000000006</v>
      </c>
      <c r="R6" s="94">
        <v>76.2</v>
      </c>
      <c r="S6" s="94">
        <v>79</v>
      </c>
      <c r="T6" s="94">
        <v>81.599999999999994</v>
      </c>
      <c r="U6" s="94">
        <v>84.2</v>
      </c>
      <c r="V6" s="94">
        <v>86.8</v>
      </c>
      <c r="W6" s="94">
        <v>89.4</v>
      </c>
      <c r="X6" s="94">
        <v>92</v>
      </c>
      <c r="Y6" s="94">
        <v>95.6</v>
      </c>
      <c r="Z6" s="94">
        <v>99.2</v>
      </c>
      <c r="AA6" s="94">
        <v>102.8</v>
      </c>
      <c r="AB6" s="94">
        <v>106.4</v>
      </c>
      <c r="AC6" s="94">
        <v>110</v>
      </c>
      <c r="AD6" s="94">
        <v>114</v>
      </c>
      <c r="AE6" s="94">
        <v>118</v>
      </c>
      <c r="AF6" s="94">
        <v>122</v>
      </c>
      <c r="AG6" s="94">
        <v>126</v>
      </c>
      <c r="AH6" s="94">
        <v>130</v>
      </c>
    </row>
    <row r="7" spans="1:34" x14ac:dyDescent="0.2">
      <c r="A7" s="91">
        <v>0.5</v>
      </c>
      <c r="B7" s="92">
        <v>0</v>
      </c>
      <c r="C7" s="93">
        <f>(A7*100+B7)*10</f>
        <v>500</v>
      </c>
      <c r="D7" s="102">
        <v>46</v>
      </c>
      <c r="E7" s="102">
        <v>47.6</v>
      </c>
      <c r="F7" s="102">
        <v>49.2</v>
      </c>
      <c r="G7" s="102">
        <v>50.8</v>
      </c>
      <c r="H7" s="102">
        <v>52.4</v>
      </c>
      <c r="I7" s="102">
        <v>54</v>
      </c>
      <c r="J7" s="102">
        <v>56.2</v>
      </c>
      <c r="K7" s="102">
        <v>58.4</v>
      </c>
      <c r="L7" s="102">
        <v>60.6</v>
      </c>
      <c r="M7" s="102">
        <v>62.8</v>
      </c>
      <c r="N7" s="102">
        <v>65</v>
      </c>
      <c r="O7" s="102">
        <v>67.8</v>
      </c>
      <c r="P7" s="102">
        <v>70.599999999999994</v>
      </c>
      <c r="Q7" s="102">
        <v>73.400000000000006</v>
      </c>
      <c r="R7" s="102">
        <v>76.2</v>
      </c>
      <c r="S7" s="102">
        <v>79</v>
      </c>
      <c r="T7" s="102">
        <v>81.599999999999994</v>
      </c>
      <c r="U7" s="102">
        <v>84.2</v>
      </c>
      <c r="V7" s="102">
        <v>86.8</v>
      </c>
      <c r="W7" s="102">
        <v>89.4</v>
      </c>
      <c r="X7" s="102">
        <v>92</v>
      </c>
      <c r="Y7" s="102">
        <v>95.6</v>
      </c>
      <c r="Z7" s="102">
        <v>99.2</v>
      </c>
      <c r="AA7" s="102">
        <v>102.8</v>
      </c>
      <c r="AB7" s="102">
        <v>106.4</v>
      </c>
      <c r="AC7" s="102">
        <v>110</v>
      </c>
      <c r="AD7" s="102">
        <v>114</v>
      </c>
      <c r="AE7" s="102">
        <v>118</v>
      </c>
      <c r="AF7" s="102">
        <v>122</v>
      </c>
      <c r="AG7" s="102">
        <v>126</v>
      </c>
      <c r="AH7" s="102">
        <v>130</v>
      </c>
    </row>
    <row r="8" spans="1:34" x14ac:dyDescent="0.2">
      <c r="A8" s="91">
        <v>0.5</v>
      </c>
      <c r="B8" s="92">
        <v>0.2</v>
      </c>
      <c r="C8" s="93">
        <f>(A8*100+B8)*10</f>
        <v>502</v>
      </c>
      <c r="D8" s="102">
        <v>46</v>
      </c>
      <c r="E8" s="102">
        <v>47.6</v>
      </c>
      <c r="F8" s="102">
        <v>49.2</v>
      </c>
      <c r="G8" s="102">
        <v>50.8</v>
      </c>
      <c r="H8" s="102">
        <v>52.4</v>
      </c>
      <c r="I8" s="102">
        <v>54</v>
      </c>
      <c r="J8" s="102">
        <v>56.2</v>
      </c>
      <c r="K8" s="102">
        <v>58.4</v>
      </c>
      <c r="L8" s="102">
        <v>60.6</v>
      </c>
      <c r="M8" s="102">
        <v>62.8</v>
      </c>
      <c r="N8" s="102">
        <v>65</v>
      </c>
      <c r="O8" s="102">
        <v>67.8</v>
      </c>
      <c r="P8" s="102">
        <v>70.599999999999994</v>
      </c>
      <c r="Q8" s="102">
        <v>73.400000000000006</v>
      </c>
      <c r="R8" s="102">
        <v>76.2</v>
      </c>
      <c r="S8" s="102">
        <v>79</v>
      </c>
      <c r="T8" s="102">
        <v>81.599999999999994</v>
      </c>
      <c r="U8" s="102">
        <v>84.2</v>
      </c>
      <c r="V8" s="102">
        <v>86.8</v>
      </c>
      <c r="W8" s="102">
        <v>89.4</v>
      </c>
      <c r="X8" s="102">
        <v>92</v>
      </c>
      <c r="Y8" s="102">
        <v>95.6</v>
      </c>
      <c r="Z8" s="102">
        <v>99.2</v>
      </c>
      <c r="AA8" s="102">
        <v>102.8</v>
      </c>
      <c r="AB8" s="102">
        <v>106.4</v>
      </c>
      <c r="AC8" s="102">
        <v>110</v>
      </c>
      <c r="AD8" s="102">
        <v>114</v>
      </c>
      <c r="AE8" s="102">
        <v>118</v>
      </c>
      <c r="AF8" s="102">
        <v>122</v>
      </c>
      <c r="AG8" s="102">
        <v>126</v>
      </c>
      <c r="AH8" s="102">
        <v>130</v>
      </c>
    </row>
    <row r="9" spans="1:34" x14ac:dyDescent="0.2">
      <c r="A9" s="91">
        <v>0.5</v>
      </c>
      <c r="B9" s="95">
        <v>0.4</v>
      </c>
      <c r="C9" s="93">
        <f>(A9*100+B9)*10</f>
        <v>504</v>
      </c>
      <c r="D9" s="96">
        <v>46</v>
      </c>
      <c r="E9" s="97">
        <f>+(($I9-$D9)/0.5)*0.1+D9</f>
        <v>47.6</v>
      </c>
      <c r="F9" s="97">
        <f t="shared" ref="F9:H22" si="1">+(($I9-$D9)/0.5)*0.1+E9</f>
        <v>49.2</v>
      </c>
      <c r="G9" s="97">
        <f t="shared" si="1"/>
        <v>50.800000000000004</v>
      </c>
      <c r="H9" s="97">
        <f t="shared" si="1"/>
        <v>52.400000000000006</v>
      </c>
      <c r="I9" s="96">
        <v>54</v>
      </c>
      <c r="J9" s="97">
        <f>+(($N9-$I9)/0.5)*0.1+I9</f>
        <v>56.2</v>
      </c>
      <c r="K9" s="97">
        <f t="shared" ref="K9:M22" si="2">+(($N9-$I9)/0.5)*0.1+J9</f>
        <v>58.400000000000006</v>
      </c>
      <c r="L9" s="97">
        <f t="shared" si="2"/>
        <v>60.600000000000009</v>
      </c>
      <c r="M9" s="97">
        <f t="shared" si="2"/>
        <v>62.800000000000011</v>
      </c>
      <c r="N9" s="96">
        <v>65</v>
      </c>
      <c r="O9" s="97">
        <f>+(($S9-$N9)/0.5)*0.1+N9</f>
        <v>67.8</v>
      </c>
      <c r="P9" s="97">
        <f t="shared" ref="P9:R22" si="3">+(($S9-$N9)/0.5)*0.1+O9</f>
        <v>70.599999999999994</v>
      </c>
      <c r="Q9" s="97">
        <f t="shared" si="3"/>
        <v>73.399999999999991</v>
      </c>
      <c r="R9" s="97">
        <f t="shared" si="3"/>
        <v>76.199999999999989</v>
      </c>
      <c r="S9" s="96">
        <v>79</v>
      </c>
      <c r="T9" s="97">
        <f>+(($X9-$S9)/0.5)*0.1+S9</f>
        <v>81.599999999999994</v>
      </c>
      <c r="U9" s="97">
        <f t="shared" ref="U9:W22" si="4">+(($X9-$S9)/0.5)*0.1+T9</f>
        <v>84.199999999999989</v>
      </c>
      <c r="V9" s="97">
        <f t="shared" si="4"/>
        <v>86.799999999999983</v>
      </c>
      <c r="W9" s="97">
        <f t="shared" si="4"/>
        <v>89.399999999999977</v>
      </c>
      <c r="X9" s="96">
        <v>92</v>
      </c>
      <c r="Y9" s="97">
        <f>+(($AC9-$X9)/0.5)*0.1+X9</f>
        <v>95.6</v>
      </c>
      <c r="Z9" s="97">
        <f t="shared" ref="Z9:AB22" si="5">+(($AC9-$X9)/0.5)*0.1+Y9</f>
        <v>99.199999999999989</v>
      </c>
      <c r="AA9" s="97">
        <f t="shared" si="5"/>
        <v>102.79999999999998</v>
      </c>
      <c r="AB9" s="97">
        <f t="shared" si="5"/>
        <v>106.39999999999998</v>
      </c>
      <c r="AC9" s="96">
        <v>110</v>
      </c>
      <c r="AD9" s="97">
        <f>+(($AH9-$AC9)/0.5)*0.1+AC9</f>
        <v>114</v>
      </c>
      <c r="AE9" s="97">
        <f t="shared" ref="AE9:AG22" si="6">+(($AH9-$AC9)/0.5)*0.1+AD9</f>
        <v>118</v>
      </c>
      <c r="AF9" s="97">
        <f t="shared" si="6"/>
        <v>122</v>
      </c>
      <c r="AG9" s="97">
        <f t="shared" si="6"/>
        <v>126</v>
      </c>
      <c r="AH9" s="96">
        <v>130</v>
      </c>
    </row>
    <row r="10" spans="1:34" x14ac:dyDescent="0.2">
      <c r="A10" s="91">
        <v>0.5</v>
      </c>
      <c r="B10" s="98">
        <v>0.6</v>
      </c>
      <c r="C10" s="93">
        <f t="shared" ref="C10:C77" si="7">(A10*100+B10)*10</f>
        <v>506</v>
      </c>
      <c r="D10" s="99">
        <v>47</v>
      </c>
      <c r="E10" s="100">
        <f t="shared" ref="E10:E22" si="8">+(($I10-$D10)/0.5)*0.1+D10</f>
        <v>48.8</v>
      </c>
      <c r="F10" s="100">
        <f t="shared" si="1"/>
        <v>50.599999999999994</v>
      </c>
      <c r="G10" s="100">
        <f t="shared" si="1"/>
        <v>52.399999999999991</v>
      </c>
      <c r="H10" s="100">
        <f t="shared" si="1"/>
        <v>54.199999999999989</v>
      </c>
      <c r="I10" s="99">
        <v>56</v>
      </c>
      <c r="J10" s="100">
        <f t="shared" ref="J10:J22" si="9">+(($N10-$I10)/0.5)*0.1+I10</f>
        <v>58.2</v>
      </c>
      <c r="K10" s="100">
        <f t="shared" si="2"/>
        <v>60.400000000000006</v>
      </c>
      <c r="L10" s="100">
        <f t="shared" si="2"/>
        <v>62.600000000000009</v>
      </c>
      <c r="M10" s="100">
        <f t="shared" si="2"/>
        <v>64.800000000000011</v>
      </c>
      <c r="N10" s="99">
        <v>67</v>
      </c>
      <c r="O10" s="100">
        <f t="shared" ref="O10:O22" si="10">+(($S10-$N10)/0.5)*0.1+N10</f>
        <v>69.599999999999994</v>
      </c>
      <c r="P10" s="100">
        <f t="shared" si="3"/>
        <v>72.199999999999989</v>
      </c>
      <c r="Q10" s="100">
        <f t="shared" si="3"/>
        <v>74.799999999999983</v>
      </c>
      <c r="R10" s="100">
        <f t="shared" si="3"/>
        <v>77.399999999999977</v>
      </c>
      <c r="S10" s="99">
        <v>80</v>
      </c>
      <c r="T10" s="100">
        <f t="shared" ref="T10:T22" si="11">+(($X10-$S10)/0.5)*0.1+S10</f>
        <v>83</v>
      </c>
      <c r="U10" s="100">
        <f t="shared" si="4"/>
        <v>86</v>
      </c>
      <c r="V10" s="100">
        <f t="shared" si="4"/>
        <v>89</v>
      </c>
      <c r="W10" s="100">
        <f t="shared" si="4"/>
        <v>92</v>
      </c>
      <c r="X10" s="99">
        <v>95</v>
      </c>
      <c r="Y10" s="100">
        <f t="shared" ref="Y10:Y22" si="12">+(($AC10-$X10)/0.5)*0.1+X10</f>
        <v>98.8</v>
      </c>
      <c r="Z10" s="100">
        <f t="shared" si="5"/>
        <v>102.6</v>
      </c>
      <c r="AA10" s="100">
        <f t="shared" si="5"/>
        <v>106.39999999999999</v>
      </c>
      <c r="AB10" s="100">
        <f t="shared" si="5"/>
        <v>110.19999999999999</v>
      </c>
      <c r="AC10" s="99">
        <v>114</v>
      </c>
      <c r="AD10" s="100">
        <f t="shared" ref="AD10:AD22" si="13">+(($AH10-$AC10)/0.5)*0.1+AC10</f>
        <v>118.4</v>
      </c>
      <c r="AE10" s="100">
        <f t="shared" si="6"/>
        <v>122.80000000000001</v>
      </c>
      <c r="AF10" s="100">
        <f t="shared" si="6"/>
        <v>127.20000000000002</v>
      </c>
      <c r="AG10" s="100">
        <f t="shared" si="6"/>
        <v>131.60000000000002</v>
      </c>
      <c r="AH10" s="99">
        <v>136</v>
      </c>
    </row>
    <row r="11" spans="1:34" x14ac:dyDescent="0.2">
      <c r="A11" s="91">
        <v>0.5</v>
      </c>
      <c r="B11" s="101">
        <v>0.8</v>
      </c>
      <c r="C11" s="93">
        <f t="shared" si="7"/>
        <v>508</v>
      </c>
      <c r="D11" s="96">
        <v>48</v>
      </c>
      <c r="E11" s="97">
        <f t="shared" si="8"/>
        <v>49.8</v>
      </c>
      <c r="F11" s="97">
        <f t="shared" si="1"/>
        <v>51.599999999999994</v>
      </c>
      <c r="G11" s="97">
        <f t="shared" si="1"/>
        <v>53.399999999999991</v>
      </c>
      <c r="H11" s="97">
        <f t="shared" si="1"/>
        <v>55.199999999999989</v>
      </c>
      <c r="I11" s="96">
        <v>57</v>
      </c>
      <c r="J11" s="97">
        <f t="shared" si="9"/>
        <v>59.2</v>
      </c>
      <c r="K11" s="97">
        <f t="shared" si="2"/>
        <v>61.400000000000006</v>
      </c>
      <c r="L11" s="97">
        <f t="shared" si="2"/>
        <v>63.600000000000009</v>
      </c>
      <c r="M11" s="97">
        <f t="shared" si="2"/>
        <v>65.800000000000011</v>
      </c>
      <c r="N11" s="96">
        <v>68</v>
      </c>
      <c r="O11" s="97">
        <f t="shared" si="10"/>
        <v>70.8</v>
      </c>
      <c r="P11" s="97">
        <f t="shared" si="3"/>
        <v>73.599999999999994</v>
      </c>
      <c r="Q11" s="97">
        <f t="shared" si="3"/>
        <v>76.399999999999991</v>
      </c>
      <c r="R11" s="97">
        <f t="shared" si="3"/>
        <v>79.199999999999989</v>
      </c>
      <c r="S11" s="96">
        <v>82</v>
      </c>
      <c r="T11" s="97">
        <f t="shared" si="11"/>
        <v>85.2</v>
      </c>
      <c r="U11" s="97">
        <f t="shared" si="4"/>
        <v>88.4</v>
      </c>
      <c r="V11" s="97">
        <f t="shared" si="4"/>
        <v>91.600000000000009</v>
      </c>
      <c r="W11" s="97">
        <f t="shared" si="4"/>
        <v>94.800000000000011</v>
      </c>
      <c r="X11" s="96">
        <v>98</v>
      </c>
      <c r="Y11" s="97">
        <f t="shared" si="12"/>
        <v>102</v>
      </c>
      <c r="Z11" s="97">
        <f t="shared" si="5"/>
        <v>106</v>
      </c>
      <c r="AA11" s="97">
        <f t="shared" si="5"/>
        <v>110</v>
      </c>
      <c r="AB11" s="97">
        <f t="shared" si="5"/>
        <v>114</v>
      </c>
      <c r="AC11" s="96">
        <v>118</v>
      </c>
      <c r="AD11" s="97">
        <f t="shared" si="13"/>
        <v>122.6</v>
      </c>
      <c r="AE11" s="97">
        <f t="shared" si="6"/>
        <v>127.19999999999999</v>
      </c>
      <c r="AF11" s="97">
        <f t="shared" si="6"/>
        <v>131.79999999999998</v>
      </c>
      <c r="AG11" s="97">
        <f t="shared" si="6"/>
        <v>136.39999999999998</v>
      </c>
      <c r="AH11" s="96">
        <v>141</v>
      </c>
    </row>
    <row r="12" spans="1:34" x14ac:dyDescent="0.2">
      <c r="A12" s="91">
        <v>0.5</v>
      </c>
      <c r="B12" s="98">
        <v>1</v>
      </c>
      <c r="C12" s="93">
        <f t="shared" si="7"/>
        <v>510</v>
      </c>
      <c r="D12" s="99">
        <v>49</v>
      </c>
      <c r="E12" s="100">
        <f t="shared" si="8"/>
        <v>51</v>
      </c>
      <c r="F12" s="100">
        <f t="shared" si="1"/>
        <v>53</v>
      </c>
      <c r="G12" s="100">
        <f t="shared" si="1"/>
        <v>55</v>
      </c>
      <c r="H12" s="100">
        <f t="shared" si="1"/>
        <v>57</v>
      </c>
      <c r="I12" s="99">
        <v>59</v>
      </c>
      <c r="J12" s="100">
        <f t="shared" si="9"/>
        <v>61.2</v>
      </c>
      <c r="K12" s="100">
        <f t="shared" si="2"/>
        <v>63.400000000000006</v>
      </c>
      <c r="L12" s="100">
        <f t="shared" si="2"/>
        <v>65.600000000000009</v>
      </c>
      <c r="M12" s="100">
        <f t="shared" si="2"/>
        <v>67.800000000000011</v>
      </c>
      <c r="N12" s="99">
        <v>70</v>
      </c>
      <c r="O12" s="100">
        <f t="shared" si="10"/>
        <v>72.8</v>
      </c>
      <c r="P12" s="100">
        <f t="shared" si="3"/>
        <v>75.599999999999994</v>
      </c>
      <c r="Q12" s="100">
        <f t="shared" si="3"/>
        <v>78.399999999999991</v>
      </c>
      <c r="R12" s="100">
        <f t="shared" si="3"/>
        <v>81.199999999999989</v>
      </c>
      <c r="S12" s="99">
        <v>84</v>
      </c>
      <c r="T12" s="100">
        <f t="shared" si="11"/>
        <v>87.4</v>
      </c>
      <c r="U12" s="100">
        <f t="shared" si="4"/>
        <v>90.800000000000011</v>
      </c>
      <c r="V12" s="100">
        <f t="shared" si="4"/>
        <v>94.200000000000017</v>
      </c>
      <c r="W12" s="100">
        <f t="shared" si="4"/>
        <v>97.600000000000023</v>
      </c>
      <c r="X12" s="99">
        <v>101</v>
      </c>
      <c r="Y12" s="100">
        <f t="shared" si="12"/>
        <v>105.2</v>
      </c>
      <c r="Z12" s="100">
        <f t="shared" si="5"/>
        <v>109.4</v>
      </c>
      <c r="AA12" s="100">
        <f t="shared" si="5"/>
        <v>113.60000000000001</v>
      </c>
      <c r="AB12" s="100">
        <f t="shared" si="5"/>
        <v>117.80000000000001</v>
      </c>
      <c r="AC12" s="99">
        <v>122</v>
      </c>
      <c r="AD12" s="100">
        <f t="shared" si="13"/>
        <v>126.8</v>
      </c>
      <c r="AE12" s="100">
        <f t="shared" si="6"/>
        <v>131.6</v>
      </c>
      <c r="AF12" s="100">
        <f t="shared" si="6"/>
        <v>136.4</v>
      </c>
      <c r="AG12" s="100">
        <f t="shared" si="6"/>
        <v>141.20000000000002</v>
      </c>
      <c r="AH12" s="99">
        <v>146</v>
      </c>
    </row>
    <row r="13" spans="1:34" x14ac:dyDescent="0.2">
      <c r="A13" s="91">
        <v>0.5</v>
      </c>
      <c r="B13" s="101">
        <v>1.2</v>
      </c>
      <c r="C13" s="93">
        <f t="shared" si="7"/>
        <v>512</v>
      </c>
      <c r="D13" s="96">
        <v>51</v>
      </c>
      <c r="E13" s="97">
        <f t="shared" si="8"/>
        <v>52.8</v>
      </c>
      <c r="F13" s="97">
        <f t="shared" si="1"/>
        <v>54.599999999999994</v>
      </c>
      <c r="G13" s="97">
        <f t="shared" si="1"/>
        <v>56.399999999999991</v>
      </c>
      <c r="H13" s="97">
        <f t="shared" si="1"/>
        <v>58.199999999999989</v>
      </c>
      <c r="I13" s="96">
        <v>60</v>
      </c>
      <c r="J13" s="97">
        <f t="shared" si="9"/>
        <v>62.4</v>
      </c>
      <c r="K13" s="97">
        <f t="shared" si="2"/>
        <v>64.8</v>
      </c>
      <c r="L13" s="97">
        <f t="shared" si="2"/>
        <v>67.2</v>
      </c>
      <c r="M13" s="97">
        <f t="shared" si="2"/>
        <v>69.600000000000009</v>
      </c>
      <c r="N13" s="96">
        <v>72</v>
      </c>
      <c r="O13" s="97">
        <f t="shared" si="10"/>
        <v>74.8</v>
      </c>
      <c r="P13" s="97">
        <f t="shared" si="3"/>
        <v>77.599999999999994</v>
      </c>
      <c r="Q13" s="97">
        <f t="shared" si="3"/>
        <v>80.399999999999991</v>
      </c>
      <c r="R13" s="97">
        <f t="shared" si="3"/>
        <v>83.199999999999989</v>
      </c>
      <c r="S13" s="96">
        <v>86</v>
      </c>
      <c r="T13" s="97">
        <f t="shared" si="11"/>
        <v>89.6</v>
      </c>
      <c r="U13" s="97">
        <f t="shared" si="4"/>
        <v>93.199999999999989</v>
      </c>
      <c r="V13" s="97">
        <f t="shared" si="4"/>
        <v>96.799999999999983</v>
      </c>
      <c r="W13" s="97">
        <f t="shared" si="4"/>
        <v>100.39999999999998</v>
      </c>
      <c r="X13" s="96">
        <v>104</v>
      </c>
      <c r="Y13" s="97">
        <f t="shared" si="12"/>
        <v>108.2</v>
      </c>
      <c r="Z13" s="97">
        <f t="shared" si="5"/>
        <v>112.4</v>
      </c>
      <c r="AA13" s="97">
        <f t="shared" si="5"/>
        <v>116.60000000000001</v>
      </c>
      <c r="AB13" s="97">
        <f t="shared" si="5"/>
        <v>120.80000000000001</v>
      </c>
      <c r="AC13" s="96">
        <v>125</v>
      </c>
      <c r="AD13" s="97">
        <f t="shared" si="13"/>
        <v>130</v>
      </c>
      <c r="AE13" s="97">
        <f t="shared" si="6"/>
        <v>135</v>
      </c>
      <c r="AF13" s="97">
        <f t="shared" si="6"/>
        <v>140</v>
      </c>
      <c r="AG13" s="97">
        <f t="shared" si="6"/>
        <v>145</v>
      </c>
      <c r="AH13" s="96">
        <v>150</v>
      </c>
    </row>
    <row r="14" spans="1:34" x14ac:dyDescent="0.2">
      <c r="A14" s="91">
        <v>0.5</v>
      </c>
      <c r="B14" s="98">
        <v>1.4</v>
      </c>
      <c r="C14" s="93">
        <f t="shared" si="7"/>
        <v>514</v>
      </c>
      <c r="D14" s="99">
        <v>52</v>
      </c>
      <c r="E14" s="100">
        <f t="shared" si="8"/>
        <v>53.8</v>
      </c>
      <c r="F14" s="100">
        <f t="shared" si="1"/>
        <v>55.599999999999994</v>
      </c>
      <c r="G14" s="100">
        <f t="shared" si="1"/>
        <v>57.399999999999991</v>
      </c>
      <c r="H14" s="100">
        <f t="shared" si="1"/>
        <v>59.199999999999989</v>
      </c>
      <c r="I14" s="99">
        <v>61</v>
      </c>
      <c r="J14" s="100">
        <f t="shared" si="9"/>
        <v>63.6</v>
      </c>
      <c r="K14" s="100">
        <f t="shared" si="2"/>
        <v>66.2</v>
      </c>
      <c r="L14" s="100">
        <f t="shared" si="2"/>
        <v>68.8</v>
      </c>
      <c r="M14" s="100">
        <f t="shared" si="2"/>
        <v>71.399999999999991</v>
      </c>
      <c r="N14" s="99">
        <v>74</v>
      </c>
      <c r="O14" s="100">
        <f t="shared" si="10"/>
        <v>77</v>
      </c>
      <c r="P14" s="100">
        <f t="shared" si="3"/>
        <v>80</v>
      </c>
      <c r="Q14" s="100">
        <f t="shared" si="3"/>
        <v>83</v>
      </c>
      <c r="R14" s="100">
        <f t="shared" si="3"/>
        <v>86</v>
      </c>
      <c r="S14" s="99">
        <v>89</v>
      </c>
      <c r="T14" s="100">
        <f t="shared" si="11"/>
        <v>92.6</v>
      </c>
      <c r="U14" s="100">
        <f t="shared" si="4"/>
        <v>96.199999999999989</v>
      </c>
      <c r="V14" s="100">
        <f t="shared" si="4"/>
        <v>99.799999999999983</v>
      </c>
      <c r="W14" s="100">
        <f t="shared" si="4"/>
        <v>103.39999999999998</v>
      </c>
      <c r="X14" s="99">
        <v>107</v>
      </c>
      <c r="Y14" s="100">
        <f t="shared" si="12"/>
        <v>111.4</v>
      </c>
      <c r="Z14" s="100">
        <f t="shared" si="5"/>
        <v>115.80000000000001</v>
      </c>
      <c r="AA14" s="100">
        <f t="shared" si="5"/>
        <v>120.20000000000002</v>
      </c>
      <c r="AB14" s="100">
        <f t="shared" si="5"/>
        <v>124.60000000000002</v>
      </c>
      <c r="AC14" s="99">
        <v>129</v>
      </c>
      <c r="AD14" s="100">
        <f t="shared" si="13"/>
        <v>134.19999999999999</v>
      </c>
      <c r="AE14" s="100">
        <f t="shared" si="6"/>
        <v>139.39999999999998</v>
      </c>
      <c r="AF14" s="100">
        <f t="shared" si="6"/>
        <v>144.59999999999997</v>
      </c>
      <c r="AG14" s="100">
        <f t="shared" si="6"/>
        <v>149.79999999999995</v>
      </c>
      <c r="AH14" s="99">
        <v>155</v>
      </c>
    </row>
    <row r="15" spans="1:34" x14ac:dyDescent="0.2">
      <c r="A15" s="91">
        <v>0.5</v>
      </c>
      <c r="B15" s="101">
        <v>1.6</v>
      </c>
      <c r="C15" s="93">
        <f t="shared" si="7"/>
        <v>516</v>
      </c>
      <c r="D15" s="96">
        <v>52</v>
      </c>
      <c r="E15" s="97">
        <f t="shared" si="8"/>
        <v>54.2</v>
      </c>
      <c r="F15" s="97">
        <f t="shared" si="1"/>
        <v>56.400000000000006</v>
      </c>
      <c r="G15" s="97">
        <f t="shared" si="1"/>
        <v>58.600000000000009</v>
      </c>
      <c r="H15" s="97">
        <f t="shared" si="1"/>
        <v>60.800000000000011</v>
      </c>
      <c r="I15" s="96">
        <v>63</v>
      </c>
      <c r="J15" s="97">
        <f t="shared" si="9"/>
        <v>65.400000000000006</v>
      </c>
      <c r="K15" s="97">
        <f t="shared" si="2"/>
        <v>67.800000000000011</v>
      </c>
      <c r="L15" s="97">
        <f t="shared" si="2"/>
        <v>70.200000000000017</v>
      </c>
      <c r="M15" s="97">
        <f t="shared" si="2"/>
        <v>72.600000000000023</v>
      </c>
      <c r="N15" s="96">
        <v>75</v>
      </c>
      <c r="O15" s="97">
        <f t="shared" si="10"/>
        <v>78.2</v>
      </c>
      <c r="P15" s="97">
        <f t="shared" si="3"/>
        <v>81.400000000000006</v>
      </c>
      <c r="Q15" s="97">
        <f t="shared" si="3"/>
        <v>84.600000000000009</v>
      </c>
      <c r="R15" s="97">
        <f t="shared" si="3"/>
        <v>87.800000000000011</v>
      </c>
      <c r="S15" s="96">
        <v>91</v>
      </c>
      <c r="T15" s="97">
        <f t="shared" si="11"/>
        <v>94.8</v>
      </c>
      <c r="U15" s="97">
        <f t="shared" si="4"/>
        <v>98.6</v>
      </c>
      <c r="V15" s="97">
        <f t="shared" si="4"/>
        <v>102.39999999999999</v>
      </c>
      <c r="W15" s="97">
        <f t="shared" si="4"/>
        <v>106.19999999999999</v>
      </c>
      <c r="X15" s="96">
        <v>110</v>
      </c>
      <c r="Y15" s="97">
        <f t="shared" si="12"/>
        <v>114.4</v>
      </c>
      <c r="Z15" s="97">
        <f t="shared" si="5"/>
        <v>118.80000000000001</v>
      </c>
      <c r="AA15" s="97">
        <f t="shared" si="5"/>
        <v>123.20000000000002</v>
      </c>
      <c r="AB15" s="97">
        <f t="shared" si="5"/>
        <v>127.60000000000002</v>
      </c>
      <c r="AC15" s="96">
        <v>132</v>
      </c>
      <c r="AD15" s="97">
        <f t="shared" si="13"/>
        <v>137.4</v>
      </c>
      <c r="AE15" s="97">
        <f t="shared" si="6"/>
        <v>142.80000000000001</v>
      </c>
      <c r="AF15" s="97">
        <f t="shared" si="6"/>
        <v>148.20000000000002</v>
      </c>
      <c r="AG15" s="97">
        <f t="shared" si="6"/>
        <v>153.60000000000002</v>
      </c>
      <c r="AH15" s="96">
        <v>159</v>
      </c>
    </row>
    <row r="16" spans="1:34" x14ac:dyDescent="0.2">
      <c r="A16" s="91">
        <v>0.5</v>
      </c>
      <c r="B16" s="98">
        <v>1.8</v>
      </c>
      <c r="C16" s="93">
        <f t="shared" si="7"/>
        <v>518</v>
      </c>
      <c r="D16" s="99">
        <v>54</v>
      </c>
      <c r="E16" s="100">
        <f t="shared" si="8"/>
        <v>56</v>
      </c>
      <c r="F16" s="100">
        <f t="shared" si="1"/>
        <v>58</v>
      </c>
      <c r="G16" s="100">
        <f t="shared" si="1"/>
        <v>60</v>
      </c>
      <c r="H16" s="100">
        <f t="shared" si="1"/>
        <v>62</v>
      </c>
      <c r="I16" s="99">
        <v>64</v>
      </c>
      <c r="J16" s="100">
        <f t="shared" si="9"/>
        <v>66.599999999999994</v>
      </c>
      <c r="K16" s="100">
        <f t="shared" si="2"/>
        <v>69.199999999999989</v>
      </c>
      <c r="L16" s="100">
        <f t="shared" si="2"/>
        <v>71.799999999999983</v>
      </c>
      <c r="M16" s="100">
        <f t="shared" si="2"/>
        <v>74.399999999999977</v>
      </c>
      <c r="N16" s="99">
        <v>77</v>
      </c>
      <c r="O16" s="100">
        <f t="shared" si="10"/>
        <v>80.2</v>
      </c>
      <c r="P16" s="100">
        <f t="shared" si="3"/>
        <v>83.4</v>
      </c>
      <c r="Q16" s="100">
        <f t="shared" si="3"/>
        <v>86.600000000000009</v>
      </c>
      <c r="R16" s="100">
        <f t="shared" si="3"/>
        <v>89.800000000000011</v>
      </c>
      <c r="S16" s="99">
        <v>93</v>
      </c>
      <c r="T16" s="100">
        <f t="shared" si="11"/>
        <v>97</v>
      </c>
      <c r="U16" s="100">
        <f t="shared" si="4"/>
        <v>101</v>
      </c>
      <c r="V16" s="100">
        <f t="shared" si="4"/>
        <v>105</v>
      </c>
      <c r="W16" s="100">
        <f t="shared" si="4"/>
        <v>109</v>
      </c>
      <c r="X16" s="99">
        <v>113</v>
      </c>
      <c r="Y16" s="100">
        <f t="shared" si="12"/>
        <v>117.6</v>
      </c>
      <c r="Z16" s="100">
        <f t="shared" si="5"/>
        <v>122.19999999999999</v>
      </c>
      <c r="AA16" s="100">
        <f t="shared" si="5"/>
        <v>126.79999999999998</v>
      </c>
      <c r="AB16" s="100">
        <f t="shared" si="5"/>
        <v>131.39999999999998</v>
      </c>
      <c r="AC16" s="99">
        <v>136</v>
      </c>
      <c r="AD16" s="100">
        <f t="shared" si="13"/>
        <v>141.4</v>
      </c>
      <c r="AE16" s="100">
        <f t="shared" si="6"/>
        <v>146.80000000000001</v>
      </c>
      <c r="AF16" s="100">
        <f t="shared" si="6"/>
        <v>152.20000000000002</v>
      </c>
      <c r="AG16" s="100">
        <f t="shared" si="6"/>
        <v>157.60000000000002</v>
      </c>
      <c r="AH16" s="99">
        <v>163</v>
      </c>
    </row>
    <row r="17" spans="1:34" x14ac:dyDescent="0.2">
      <c r="A17" s="91">
        <v>0.5</v>
      </c>
      <c r="B17" s="101">
        <v>2</v>
      </c>
      <c r="C17" s="93">
        <f t="shared" si="7"/>
        <v>520</v>
      </c>
      <c r="D17" s="96">
        <v>55</v>
      </c>
      <c r="E17" s="97">
        <f t="shared" si="8"/>
        <v>57.2</v>
      </c>
      <c r="F17" s="97">
        <f t="shared" si="1"/>
        <v>59.400000000000006</v>
      </c>
      <c r="G17" s="97">
        <f t="shared" si="1"/>
        <v>61.600000000000009</v>
      </c>
      <c r="H17" s="97">
        <f t="shared" si="1"/>
        <v>63.800000000000011</v>
      </c>
      <c r="I17" s="96">
        <v>66</v>
      </c>
      <c r="J17" s="97">
        <f t="shared" si="9"/>
        <v>68.599999999999994</v>
      </c>
      <c r="K17" s="97">
        <f t="shared" si="2"/>
        <v>71.199999999999989</v>
      </c>
      <c r="L17" s="97">
        <f t="shared" si="2"/>
        <v>73.799999999999983</v>
      </c>
      <c r="M17" s="97">
        <f t="shared" si="2"/>
        <v>76.399999999999977</v>
      </c>
      <c r="N17" s="96">
        <v>79</v>
      </c>
      <c r="O17" s="97">
        <f t="shared" si="10"/>
        <v>82.2</v>
      </c>
      <c r="P17" s="97">
        <f t="shared" si="3"/>
        <v>85.4</v>
      </c>
      <c r="Q17" s="97">
        <f t="shared" si="3"/>
        <v>88.600000000000009</v>
      </c>
      <c r="R17" s="97">
        <f t="shared" si="3"/>
        <v>91.800000000000011</v>
      </c>
      <c r="S17" s="96">
        <v>95</v>
      </c>
      <c r="T17" s="97">
        <f t="shared" si="11"/>
        <v>99</v>
      </c>
      <c r="U17" s="97">
        <f t="shared" si="4"/>
        <v>103</v>
      </c>
      <c r="V17" s="97">
        <f t="shared" si="4"/>
        <v>107</v>
      </c>
      <c r="W17" s="97">
        <f t="shared" si="4"/>
        <v>111</v>
      </c>
      <c r="X17" s="96">
        <v>115</v>
      </c>
      <c r="Y17" s="97">
        <f t="shared" si="12"/>
        <v>119.8</v>
      </c>
      <c r="Z17" s="97">
        <f t="shared" si="5"/>
        <v>124.6</v>
      </c>
      <c r="AA17" s="97">
        <f t="shared" si="5"/>
        <v>129.4</v>
      </c>
      <c r="AB17" s="97">
        <f t="shared" si="5"/>
        <v>134.20000000000002</v>
      </c>
      <c r="AC17" s="96">
        <v>139</v>
      </c>
      <c r="AD17" s="97">
        <f t="shared" si="13"/>
        <v>144.6</v>
      </c>
      <c r="AE17" s="97">
        <f t="shared" si="6"/>
        <v>150.19999999999999</v>
      </c>
      <c r="AF17" s="97">
        <f t="shared" si="6"/>
        <v>155.79999999999998</v>
      </c>
      <c r="AG17" s="97">
        <f t="shared" si="6"/>
        <v>161.39999999999998</v>
      </c>
      <c r="AH17" s="96">
        <v>167</v>
      </c>
    </row>
    <row r="18" spans="1:34" x14ac:dyDescent="0.2">
      <c r="A18" s="91">
        <v>0.5</v>
      </c>
      <c r="B18" s="98">
        <v>2.2000000000000002</v>
      </c>
      <c r="C18" s="93">
        <f t="shared" si="7"/>
        <v>522</v>
      </c>
      <c r="D18" s="99">
        <v>56</v>
      </c>
      <c r="E18" s="100">
        <f t="shared" si="8"/>
        <v>58.2</v>
      </c>
      <c r="F18" s="100">
        <f t="shared" si="1"/>
        <v>60.400000000000006</v>
      </c>
      <c r="G18" s="100">
        <f t="shared" si="1"/>
        <v>62.600000000000009</v>
      </c>
      <c r="H18" s="100">
        <f t="shared" si="1"/>
        <v>64.800000000000011</v>
      </c>
      <c r="I18" s="99">
        <v>67</v>
      </c>
      <c r="J18" s="100">
        <f t="shared" si="9"/>
        <v>69.8</v>
      </c>
      <c r="K18" s="100">
        <f t="shared" si="2"/>
        <v>72.599999999999994</v>
      </c>
      <c r="L18" s="100">
        <f t="shared" si="2"/>
        <v>75.399999999999991</v>
      </c>
      <c r="M18" s="100">
        <f t="shared" si="2"/>
        <v>78.199999999999989</v>
      </c>
      <c r="N18" s="99">
        <v>81</v>
      </c>
      <c r="O18" s="100">
        <f t="shared" si="10"/>
        <v>84.6</v>
      </c>
      <c r="P18" s="100">
        <f t="shared" si="3"/>
        <v>88.199999999999989</v>
      </c>
      <c r="Q18" s="100">
        <f t="shared" si="3"/>
        <v>91.799999999999983</v>
      </c>
      <c r="R18" s="100">
        <f t="shared" si="3"/>
        <v>95.399999999999977</v>
      </c>
      <c r="S18" s="99">
        <v>99</v>
      </c>
      <c r="T18" s="100">
        <f t="shared" si="11"/>
        <v>102.8</v>
      </c>
      <c r="U18" s="100">
        <f t="shared" si="4"/>
        <v>106.6</v>
      </c>
      <c r="V18" s="100">
        <f t="shared" si="4"/>
        <v>110.39999999999999</v>
      </c>
      <c r="W18" s="100">
        <f t="shared" si="4"/>
        <v>114.19999999999999</v>
      </c>
      <c r="X18" s="99">
        <v>118</v>
      </c>
      <c r="Y18" s="100">
        <f t="shared" si="12"/>
        <v>122.8</v>
      </c>
      <c r="Z18" s="100">
        <f t="shared" si="5"/>
        <v>127.6</v>
      </c>
      <c r="AA18" s="100">
        <f t="shared" si="5"/>
        <v>132.4</v>
      </c>
      <c r="AB18" s="100">
        <f t="shared" si="5"/>
        <v>137.20000000000002</v>
      </c>
      <c r="AC18" s="99">
        <v>142</v>
      </c>
      <c r="AD18" s="100">
        <f t="shared" si="13"/>
        <v>147.6</v>
      </c>
      <c r="AE18" s="100">
        <f t="shared" si="6"/>
        <v>153.19999999999999</v>
      </c>
      <c r="AF18" s="100">
        <f t="shared" si="6"/>
        <v>158.79999999999998</v>
      </c>
      <c r="AG18" s="100">
        <f t="shared" si="6"/>
        <v>164.39999999999998</v>
      </c>
      <c r="AH18" s="99">
        <v>170</v>
      </c>
    </row>
    <row r="19" spans="1:34" x14ac:dyDescent="0.2">
      <c r="A19" s="91">
        <v>0.5</v>
      </c>
      <c r="B19" s="101">
        <v>2.4</v>
      </c>
      <c r="C19" s="93">
        <f t="shared" si="7"/>
        <v>524</v>
      </c>
      <c r="D19" s="96">
        <v>57</v>
      </c>
      <c r="E19" s="97">
        <f t="shared" si="8"/>
        <v>59.2</v>
      </c>
      <c r="F19" s="97">
        <f t="shared" si="1"/>
        <v>61.400000000000006</v>
      </c>
      <c r="G19" s="97">
        <f t="shared" si="1"/>
        <v>63.600000000000009</v>
      </c>
      <c r="H19" s="97">
        <f t="shared" si="1"/>
        <v>65.800000000000011</v>
      </c>
      <c r="I19" s="96">
        <v>68</v>
      </c>
      <c r="J19" s="97">
        <f t="shared" si="9"/>
        <v>70.8</v>
      </c>
      <c r="K19" s="97">
        <f t="shared" si="2"/>
        <v>73.599999999999994</v>
      </c>
      <c r="L19" s="97">
        <f t="shared" si="2"/>
        <v>76.399999999999991</v>
      </c>
      <c r="M19" s="97">
        <f t="shared" si="2"/>
        <v>79.199999999999989</v>
      </c>
      <c r="N19" s="96">
        <v>82</v>
      </c>
      <c r="O19" s="97">
        <f t="shared" si="10"/>
        <v>85.4</v>
      </c>
      <c r="P19" s="97">
        <f t="shared" si="3"/>
        <v>88.800000000000011</v>
      </c>
      <c r="Q19" s="97">
        <f t="shared" si="3"/>
        <v>92.200000000000017</v>
      </c>
      <c r="R19" s="97">
        <f t="shared" si="3"/>
        <v>95.600000000000023</v>
      </c>
      <c r="S19" s="96">
        <v>99</v>
      </c>
      <c r="T19" s="97">
        <f t="shared" si="11"/>
        <v>103.2</v>
      </c>
      <c r="U19" s="97">
        <f t="shared" si="4"/>
        <v>107.4</v>
      </c>
      <c r="V19" s="97">
        <f t="shared" si="4"/>
        <v>111.60000000000001</v>
      </c>
      <c r="W19" s="97">
        <f t="shared" si="4"/>
        <v>115.80000000000001</v>
      </c>
      <c r="X19" s="96">
        <v>120</v>
      </c>
      <c r="Y19" s="97">
        <f t="shared" si="12"/>
        <v>125</v>
      </c>
      <c r="Z19" s="97">
        <f t="shared" si="5"/>
        <v>130</v>
      </c>
      <c r="AA19" s="97">
        <f t="shared" si="5"/>
        <v>135</v>
      </c>
      <c r="AB19" s="97">
        <f t="shared" si="5"/>
        <v>140</v>
      </c>
      <c r="AC19" s="96">
        <v>145</v>
      </c>
      <c r="AD19" s="97">
        <f t="shared" si="13"/>
        <v>150.80000000000001</v>
      </c>
      <c r="AE19" s="97">
        <f t="shared" si="6"/>
        <v>156.60000000000002</v>
      </c>
      <c r="AF19" s="97">
        <f t="shared" si="6"/>
        <v>162.40000000000003</v>
      </c>
      <c r="AG19" s="97">
        <f t="shared" si="6"/>
        <v>168.20000000000005</v>
      </c>
      <c r="AH19" s="96">
        <v>174</v>
      </c>
    </row>
    <row r="20" spans="1:34" x14ac:dyDescent="0.2">
      <c r="A20" s="91">
        <v>0.5</v>
      </c>
      <c r="B20" s="98">
        <v>2.6</v>
      </c>
      <c r="C20" s="93">
        <f t="shared" si="7"/>
        <v>526</v>
      </c>
      <c r="D20" s="99">
        <v>58</v>
      </c>
      <c r="E20" s="100">
        <f t="shared" si="8"/>
        <v>60.4</v>
      </c>
      <c r="F20" s="100">
        <f t="shared" si="1"/>
        <v>62.8</v>
      </c>
      <c r="G20" s="100">
        <f t="shared" si="1"/>
        <v>65.2</v>
      </c>
      <c r="H20" s="100">
        <f t="shared" si="1"/>
        <v>67.600000000000009</v>
      </c>
      <c r="I20" s="99">
        <v>70</v>
      </c>
      <c r="J20" s="100">
        <f t="shared" si="9"/>
        <v>72.8</v>
      </c>
      <c r="K20" s="100">
        <f t="shared" si="2"/>
        <v>75.599999999999994</v>
      </c>
      <c r="L20" s="100">
        <f t="shared" si="2"/>
        <v>78.399999999999991</v>
      </c>
      <c r="M20" s="100">
        <f t="shared" si="2"/>
        <v>81.199999999999989</v>
      </c>
      <c r="N20" s="99">
        <v>84</v>
      </c>
      <c r="O20" s="100">
        <f t="shared" si="10"/>
        <v>87.4</v>
      </c>
      <c r="P20" s="100">
        <f t="shared" si="3"/>
        <v>90.800000000000011</v>
      </c>
      <c r="Q20" s="100">
        <f t="shared" si="3"/>
        <v>94.200000000000017</v>
      </c>
      <c r="R20" s="100">
        <f t="shared" si="3"/>
        <v>97.600000000000023</v>
      </c>
      <c r="S20" s="99">
        <v>101</v>
      </c>
      <c r="T20" s="100">
        <f t="shared" si="11"/>
        <v>105.4</v>
      </c>
      <c r="U20" s="100">
        <f t="shared" si="4"/>
        <v>109.80000000000001</v>
      </c>
      <c r="V20" s="100">
        <f t="shared" si="4"/>
        <v>114.20000000000002</v>
      </c>
      <c r="W20" s="100">
        <f t="shared" si="4"/>
        <v>118.60000000000002</v>
      </c>
      <c r="X20" s="99">
        <v>123</v>
      </c>
      <c r="Y20" s="100">
        <f t="shared" si="12"/>
        <v>128</v>
      </c>
      <c r="Z20" s="100">
        <f t="shared" si="5"/>
        <v>133</v>
      </c>
      <c r="AA20" s="100">
        <f t="shared" si="5"/>
        <v>138</v>
      </c>
      <c r="AB20" s="100">
        <f t="shared" si="5"/>
        <v>143</v>
      </c>
      <c r="AC20" s="99">
        <v>148</v>
      </c>
      <c r="AD20" s="100">
        <f t="shared" si="13"/>
        <v>154</v>
      </c>
      <c r="AE20" s="100">
        <f t="shared" si="6"/>
        <v>160</v>
      </c>
      <c r="AF20" s="100">
        <f t="shared" si="6"/>
        <v>166</v>
      </c>
      <c r="AG20" s="100">
        <f t="shared" si="6"/>
        <v>172</v>
      </c>
      <c r="AH20" s="99">
        <v>178</v>
      </c>
    </row>
    <row r="21" spans="1:34" x14ac:dyDescent="0.2">
      <c r="A21" s="91">
        <v>0.5</v>
      </c>
      <c r="B21" s="101">
        <v>2.8</v>
      </c>
      <c r="C21" s="93">
        <f t="shared" si="7"/>
        <v>528</v>
      </c>
      <c r="D21" s="96">
        <v>59</v>
      </c>
      <c r="E21" s="97">
        <f t="shared" si="8"/>
        <v>61.4</v>
      </c>
      <c r="F21" s="97">
        <f t="shared" si="1"/>
        <v>63.8</v>
      </c>
      <c r="G21" s="97">
        <f t="shared" si="1"/>
        <v>66.2</v>
      </c>
      <c r="H21" s="97">
        <f t="shared" si="1"/>
        <v>68.600000000000009</v>
      </c>
      <c r="I21" s="96">
        <v>71</v>
      </c>
      <c r="J21" s="97">
        <f t="shared" si="9"/>
        <v>74</v>
      </c>
      <c r="K21" s="97">
        <f t="shared" si="2"/>
        <v>77</v>
      </c>
      <c r="L21" s="97">
        <f t="shared" si="2"/>
        <v>80</v>
      </c>
      <c r="M21" s="97">
        <f t="shared" si="2"/>
        <v>83</v>
      </c>
      <c r="N21" s="96">
        <v>86</v>
      </c>
      <c r="O21" s="97">
        <f t="shared" si="10"/>
        <v>89.4</v>
      </c>
      <c r="P21" s="97">
        <f t="shared" si="3"/>
        <v>92.800000000000011</v>
      </c>
      <c r="Q21" s="97">
        <f t="shared" si="3"/>
        <v>96.200000000000017</v>
      </c>
      <c r="R21" s="97">
        <f t="shared" si="3"/>
        <v>99.600000000000023</v>
      </c>
      <c r="S21" s="96">
        <v>103</v>
      </c>
      <c r="T21" s="97">
        <f t="shared" si="11"/>
        <v>107.4</v>
      </c>
      <c r="U21" s="97">
        <f t="shared" si="4"/>
        <v>111.80000000000001</v>
      </c>
      <c r="V21" s="97">
        <f t="shared" si="4"/>
        <v>116.20000000000002</v>
      </c>
      <c r="W21" s="97">
        <f t="shared" si="4"/>
        <v>120.60000000000002</v>
      </c>
      <c r="X21" s="96">
        <v>125</v>
      </c>
      <c r="Y21" s="97">
        <f t="shared" si="12"/>
        <v>130.19999999999999</v>
      </c>
      <c r="Z21" s="97">
        <f t="shared" si="5"/>
        <v>135.39999999999998</v>
      </c>
      <c r="AA21" s="97">
        <f t="shared" si="5"/>
        <v>140.59999999999997</v>
      </c>
      <c r="AB21" s="97">
        <f t="shared" si="5"/>
        <v>145.79999999999995</v>
      </c>
      <c r="AC21" s="96">
        <v>151</v>
      </c>
      <c r="AD21" s="97">
        <f t="shared" si="13"/>
        <v>157</v>
      </c>
      <c r="AE21" s="97">
        <f t="shared" si="6"/>
        <v>163</v>
      </c>
      <c r="AF21" s="97">
        <f t="shared" si="6"/>
        <v>169</v>
      </c>
      <c r="AG21" s="97">
        <f t="shared" si="6"/>
        <v>175</v>
      </c>
      <c r="AH21" s="96">
        <v>181</v>
      </c>
    </row>
    <row r="22" spans="1:34" x14ac:dyDescent="0.2">
      <c r="A22" s="91">
        <v>0.5</v>
      </c>
      <c r="B22" s="98">
        <v>3</v>
      </c>
      <c r="C22" s="93">
        <f t="shared" si="7"/>
        <v>530</v>
      </c>
      <c r="D22" s="99">
        <v>60</v>
      </c>
      <c r="E22" s="100">
        <f t="shared" si="8"/>
        <v>62.4</v>
      </c>
      <c r="F22" s="100">
        <f t="shared" si="1"/>
        <v>64.8</v>
      </c>
      <c r="G22" s="100">
        <f t="shared" si="1"/>
        <v>67.2</v>
      </c>
      <c r="H22" s="100">
        <f t="shared" si="1"/>
        <v>69.600000000000009</v>
      </c>
      <c r="I22" s="99">
        <v>72</v>
      </c>
      <c r="J22" s="100">
        <f t="shared" si="9"/>
        <v>75</v>
      </c>
      <c r="K22" s="100">
        <f t="shared" si="2"/>
        <v>78</v>
      </c>
      <c r="L22" s="100">
        <f t="shared" si="2"/>
        <v>81</v>
      </c>
      <c r="M22" s="100">
        <f t="shared" si="2"/>
        <v>84</v>
      </c>
      <c r="N22" s="99">
        <v>87</v>
      </c>
      <c r="O22" s="100">
        <f t="shared" si="10"/>
        <v>90.6</v>
      </c>
      <c r="P22" s="100">
        <f t="shared" si="3"/>
        <v>94.199999999999989</v>
      </c>
      <c r="Q22" s="100">
        <f t="shared" si="3"/>
        <v>97.799999999999983</v>
      </c>
      <c r="R22" s="100">
        <f t="shared" si="3"/>
        <v>101.39999999999998</v>
      </c>
      <c r="S22" s="99">
        <v>105</v>
      </c>
      <c r="T22" s="100">
        <f t="shared" si="11"/>
        <v>109.4</v>
      </c>
      <c r="U22" s="100">
        <f t="shared" si="4"/>
        <v>113.80000000000001</v>
      </c>
      <c r="V22" s="100">
        <f t="shared" si="4"/>
        <v>118.20000000000002</v>
      </c>
      <c r="W22" s="100">
        <f t="shared" si="4"/>
        <v>122.60000000000002</v>
      </c>
      <c r="X22" s="99">
        <v>127</v>
      </c>
      <c r="Y22" s="100">
        <f t="shared" si="12"/>
        <v>132.19999999999999</v>
      </c>
      <c r="Z22" s="100">
        <f t="shared" si="5"/>
        <v>137.39999999999998</v>
      </c>
      <c r="AA22" s="100">
        <f t="shared" si="5"/>
        <v>142.59999999999997</v>
      </c>
      <c r="AB22" s="100">
        <f t="shared" si="5"/>
        <v>147.79999999999995</v>
      </c>
      <c r="AC22" s="99">
        <v>153</v>
      </c>
      <c r="AD22" s="100">
        <f t="shared" si="13"/>
        <v>159.19999999999999</v>
      </c>
      <c r="AE22" s="100">
        <f t="shared" si="6"/>
        <v>165.39999999999998</v>
      </c>
      <c r="AF22" s="100">
        <f t="shared" si="6"/>
        <v>171.59999999999997</v>
      </c>
      <c r="AG22" s="100">
        <f t="shared" si="6"/>
        <v>177.79999999999995</v>
      </c>
      <c r="AH22" s="99">
        <v>184</v>
      </c>
    </row>
    <row r="23" spans="1:34" x14ac:dyDescent="0.2">
      <c r="A23" s="91">
        <v>1</v>
      </c>
      <c r="B23" s="92">
        <v>0</v>
      </c>
      <c r="C23" s="93">
        <f t="shared" si="7"/>
        <v>1000</v>
      </c>
      <c r="D23" s="102">
        <v>44.444444444444443</v>
      </c>
      <c r="E23" s="102">
        <v>46.022222222222226</v>
      </c>
      <c r="F23" s="102">
        <v>47.6</v>
      </c>
      <c r="G23" s="102">
        <v>49.177777777777784</v>
      </c>
      <c r="H23" s="102">
        <v>50.75555555555556</v>
      </c>
      <c r="I23" s="102">
        <v>52.333333333333336</v>
      </c>
      <c r="J23" s="102">
        <v>54.44444444444445</v>
      </c>
      <c r="K23" s="102">
        <v>56.555555555555557</v>
      </c>
      <c r="L23" s="102">
        <v>58.666666666666671</v>
      </c>
      <c r="M23" s="102">
        <v>60.777777777777786</v>
      </c>
      <c r="N23" s="102">
        <v>62.888888888888886</v>
      </c>
      <c r="O23" s="102">
        <v>65.577777777777769</v>
      </c>
      <c r="P23" s="102">
        <v>68.266666666666666</v>
      </c>
      <c r="Q23" s="102">
        <v>70.955555555555549</v>
      </c>
      <c r="R23" s="102">
        <v>73.644444444444431</v>
      </c>
      <c r="S23" s="102">
        <v>76.333333333333329</v>
      </c>
      <c r="T23" s="102">
        <v>78.888888888888886</v>
      </c>
      <c r="U23" s="102">
        <v>81.444444444444429</v>
      </c>
      <c r="V23" s="102">
        <v>84</v>
      </c>
      <c r="W23" s="102">
        <v>86.555555555555543</v>
      </c>
      <c r="X23" s="102">
        <v>89.111111111111114</v>
      </c>
      <c r="Y23" s="102">
        <v>92.6</v>
      </c>
      <c r="Z23" s="102">
        <v>96.088888888888874</v>
      </c>
      <c r="AA23" s="102">
        <v>99.577777777777754</v>
      </c>
      <c r="AB23" s="102">
        <v>103.06666666666665</v>
      </c>
      <c r="AC23" s="102">
        <v>106.55555555555556</v>
      </c>
      <c r="AD23" s="102">
        <v>110.42222222222222</v>
      </c>
      <c r="AE23" s="102">
        <v>114.28888888888889</v>
      </c>
      <c r="AF23" s="102">
        <v>118.15555555555555</v>
      </c>
      <c r="AG23" s="102">
        <v>122.02222222222223</v>
      </c>
      <c r="AH23" s="102">
        <v>125.88888888888889</v>
      </c>
    </row>
    <row r="24" spans="1:34" x14ac:dyDescent="0.2">
      <c r="A24" s="91">
        <v>1</v>
      </c>
      <c r="B24" s="92">
        <v>0.2</v>
      </c>
      <c r="C24" s="93">
        <f t="shared" ref="C24" si="14">(A24*100+B24)*10</f>
        <v>1002</v>
      </c>
      <c r="D24" s="102">
        <v>44.444444444444443</v>
      </c>
      <c r="E24" s="102">
        <v>46.022222222222226</v>
      </c>
      <c r="F24" s="102">
        <v>47.6</v>
      </c>
      <c r="G24" s="102">
        <v>49.177777777777784</v>
      </c>
      <c r="H24" s="102">
        <v>50.75555555555556</v>
      </c>
      <c r="I24" s="102">
        <v>52.333333333333336</v>
      </c>
      <c r="J24" s="102">
        <v>54.44444444444445</v>
      </c>
      <c r="K24" s="102">
        <v>56.555555555555557</v>
      </c>
      <c r="L24" s="102">
        <v>58.666666666666671</v>
      </c>
      <c r="M24" s="102">
        <v>60.777777777777786</v>
      </c>
      <c r="N24" s="102">
        <v>62.888888888888886</v>
      </c>
      <c r="O24" s="102">
        <v>65.577777777777769</v>
      </c>
      <c r="P24" s="102">
        <v>68.266666666666666</v>
      </c>
      <c r="Q24" s="102">
        <v>70.955555555555549</v>
      </c>
      <c r="R24" s="102">
        <v>73.644444444444431</v>
      </c>
      <c r="S24" s="102">
        <v>76.333333333333329</v>
      </c>
      <c r="T24" s="102">
        <v>78.888888888888886</v>
      </c>
      <c r="U24" s="102">
        <v>81.444444444444429</v>
      </c>
      <c r="V24" s="102">
        <v>84</v>
      </c>
      <c r="W24" s="102">
        <v>86.555555555555543</v>
      </c>
      <c r="X24" s="102">
        <v>89.111111111111114</v>
      </c>
      <c r="Y24" s="102">
        <v>92.6</v>
      </c>
      <c r="Z24" s="102">
        <v>96.088888888888874</v>
      </c>
      <c r="AA24" s="102">
        <v>99.577777777777754</v>
      </c>
      <c r="AB24" s="102">
        <v>103.06666666666665</v>
      </c>
      <c r="AC24" s="102">
        <v>106.55555555555556</v>
      </c>
      <c r="AD24" s="102">
        <v>110.42222222222222</v>
      </c>
      <c r="AE24" s="102">
        <v>114.28888888888889</v>
      </c>
      <c r="AF24" s="102">
        <v>118.15555555555555</v>
      </c>
      <c r="AG24" s="102">
        <v>122.02222222222223</v>
      </c>
      <c r="AH24" s="102">
        <v>125.88888888888889</v>
      </c>
    </row>
    <row r="25" spans="1:34" x14ac:dyDescent="0.2">
      <c r="A25" s="91">
        <v>1</v>
      </c>
      <c r="B25" s="95">
        <v>0.4</v>
      </c>
      <c r="C25" s="93">
        <f t="shared" si="7"/>
        <v>1004</v>
      </c>
      <c r="D25" s="97">
        <f t="shared" ref="D25:AH25" si="15">-(D9-D89)*0.5/4.5+D9</f>
        <v>44.444444444444443</v>
      </c>
      <c r="E25" s="97">
        <f t="shared" si="15"/>
        <v>46.022222222222226</v>
      </c>
      <c r="F25" s="97">
        <f t="shared" si="15"/>
        <v>47.6</v>
      </c>
      <c r="G25" s="97">
        <f t="shared" si="15"/>
        <v>49.177777777777784</v>
      </c>
      <c r="H25" s="97">
        <f t="shared" si="15"/>
        <v>50.75555555555556</v>
      </c>
      <c r="I25" s="97">
        <f t="shared" si="15"/>
        <v>52.333333333333336</v>
      </c>
      <c r="J25" s="97">
        <f t="shared" si="15"/>
        <v>54.44444444444445</v>
      </c>
      <c r="K25" s="97">
        <f t="shared" si="15"/>
        <v>56.555555555555557</v>
      </c>
      <c r="L25" s="97">
        <f t="shared" si="15"/>
        <v>58.666666666666671</v>
      </c>
      <c r="M25" s="97">
        <f t="shared" si="15"/>
        <v>60.777777777777786</v>
      </c>
      <c r="N25" s="97">
        <f t="shared" si="15"/>
        <v>62.888888888888886</v>
      </c>
      <c r="O25" s="97">
        <f t="shared" si="15"/>
        <v>65.577777777777769</v>
      </c>
      <c r="P25" s="97">
        <f t="shared" si="15"/>
        <v>68.266666666666666</v>
      </c>
      <c r="Q25" s="97">
        <f t="shared" si="15"/>
        <v>70.955555555555549</v>
      </c>
      <c r="R25" s="97">
        <f t="shared" si="15"/>
        <v>73.644444444444431</v>
      </c>
      <c r="S25" s="97">
        <f t="shared" si="15"/>
        <v>76.333333333333329</v>
      </c>
      <c r="T25" s="97">
        <f t="shared" si="15"/>
        <v>78.888888888888886</v>
      </c>
      <c r="U25" s="97">
        <f t="shared" si="15"/>
        <v>81.444444444444429</v>
      </c>
      <c r="V25" s="97">
        <f t="shared" si="15"/>
        <v>83.999999999999986</v>
      </c>
      <c r="W25" s="97">
        <f t="shared" si="15"/>
        <v>86.555555555555543</v>
      </c>
      <c r="X25" s="97">
        <f t="shared" si="15"/>
        <v>89.111111111111114</v>
      </c>
      <c r="Y25" s="97">
        <f t="shared" si="15"/>
        <v>92.6</v>
      </c>
      <c r="Z25" s="97">
        <f t="shared" si="15"/>
        <v>96.088888888888874</v>
      </c>
      <c r="AA25" s="97">
        <f t="shared" si="15"/>
        <v>99.577777777777754</v>
      </c>
      <c r="AB25" s="97">
        <f t="shared" si="15"/>
        <v>103.06666666666665</v>
      </c>
      <c r="AC25" s="97">
        <f t="shared" si="15"/>
        <v>106.55555555555556</v>
      </c>
      <c r="AD25" s="97">
        <f t="shared" si="15"/>
        <v>110.42222222222222</v>
      </c>
      <c r="AE25" s="97">
        <f t="shared" si="15"/>
        <v>114.28888888888889</v>
      </c>
      <c r="AF25" s="97">
        <f t="shared" si="15"/>
        <v>118.15555555555555</v>
      </c>
      <c r="AG25" s="97">
        <f t="shared" si="15"/>
        <v>122.02222222222223</v>
      </c>
      <c r="AH25" s="97">
        <f t="shared" si="15"/>
        <v>125.88888888888889</v>
      </c>
    </row>
    <row r="26" spans="1:34" x14ac:dyDescent="0.2">
      <c r="A26" s="91">
        <v>1</v>
      </c>
      <c r="B26" s="92">
        <v>0.6</v>
      </c>
      <c r="C26" s="93">
        <f t="shared" si="7"/>
        <v>1006</v>
      </c>
      <c r="D26" s="102">
        <f t="shared" ref="D26:AH26" si="16">-(D10-D90)*0.5/4.5+D10</f>
        <v>45.444444444444443</v>
      </c>
      <c r="E26" s="102">
        <f t="shared" si="16"/>
        <v>47.199999999999996</v>
      </c>
      <c r="F26" s="102">
        <f t="shared" si="16"/>
        <v>48.955555555555549</v>
      </c>
      <c r="G26" s="102">
        <f t="shared" si="16"/>
        <v>50.711111111111101</v>
      </c>
      <c r="H26" s="102">
        <f t="shared" si="16"/>
        <v>52.466666666666654</v>
      </c>
      <c r="I26" s="102">
        <f t="shared" si="16"/>
        <v>54.222222222222221</v>
      </c>
      <c r="J26" s="102">
        <f t="shared" si="16"/>
        <v>56.355555555555561</v>
      </c>
      <c r="K26" s="102">
        <f t="shared" si="16"/>
        <v>58.488888888888894</v>
      </c>
      <c r="L26" s="102">
        <f t="shared" si="16"/>
        <v>60.622222222222227</v>
      </c>
      <c r="M26" s="102">
        <f t="shared" si="16"/>
        <v>62.755555555555567</v>
      </c>
      <c r="N26" s="102">
        <f t="shared" si="16"/>
        <v>64.888888888888886</v>
      </c>
      <c r="O26" s="102">
        <f t="shared" si="16"/>
        <v>67.399999999999991</v>
      </c>
      <c r="P26" s="102">
        <f t="shared" si="16"/>
        <v>69.911111111111097</v>
      </c>
      <c r="Q26" s="102">
        <f t="shared" si="16"/>
        <v>72.422222222222203</v>
      </c>
      <c r="R26" s="102">
        <f t="shared" si="16"/>
        <v>74.933333333333309</v>
      </c>
      <c r="S26" s="102">
        <f t="shared" si="16"/>
        <v>77.444444444444443</v>
      </c>
      <c r="T26" s="102">
        <f t="shared" si="16"/>
        <v>80.355555555555554</v>
      </c>
      <c r="U26" s="102">
        <f t="shared" si="16"/>
        <v>83.266666666666666</v>
      </c>
      <c r="V26" s="102">
        <f t="shared" si="16"/>
        <v>86.177777777777777</v>
      </c>
      <c r="W26" s="102">
        <f t="shared" si="16"/>
        <v>89.088888888888889</v>
      </c>
      <c r="X26" s="102">
        <f t="shared" si="16"/>
        <v>92</v>
      </c>
      <c r="Y26" s="102">
        <f t="shared" si="16"/>
        <v>95.666666666666657</v>
      </c>
      <c r="Z26" s="102">
        <f t="shared" si="16"/>
        <v>99.333333333333329</v>
      </c>
      <c r="AA26" s="102">
        <f t="shared" si="16"/>
        <v>102.99999999999999</v>
      </c>
      <c r="AB26" s="102">
        <f t="shared" si="16"/>
        <v>106.66666666666666</v>
      </c>
      <c r="AC26" s="102">
        <f t="shared" si="16"/>
        <v>110.33333333333333</v>
      </c>
      <c r="AD26" s="102">
        <f t="shared" si="16"/>
        <v>114.60000000000001</v>
      </c>
      <c r="AE26" s="102">
        <f t="shared" si="16"/>
        <v>118.86666666666667</v>
      </c>
      <c r="AF26" s="102">
        <f t="shared" si="16"/>
        <v>123.13333333333335</v>
      </c>
      <c r="AG26" s="102">
        <f t="shared" si="16"/>
        <v>127.40000000000002</v>
      </c>
      <c r="AH26" s="102">
        <f t="shared" si="16"/>
        <v>131.66666666666666</v>
      </c>
    </row>
    <row r="27" spans="1:34" x14ac:dyDescent="0.2">
      <c r="A27" s="91">
        <v>1</v>
      </c>
      <c r="B27" s="101">
        <v>0.8</v>
      </c>
      <c r="C27" s="93">
        <f t="shared" si="7"/>
        <v>1008</v>
      </c>
      <c r="D27" s="97">
        <f t="shared" ref="D27:AH27" si="17">-(D11-D91)*0.5/4.5+D11</f>
        <v>46.444444444444443</v>
      </c>
      <c r="E27" s="97">
        <f t="shared" si="17"/>
        <v>48.199999999999996</v>
      </c>
      <c r="F27" s="97">
        <f t="shared" si="17"/>
        <v>49.955555555555549</v>
      </c>
      <c r="G27" s="97">
        <f t="shared" si="17"/>
        <v>51.711111111111101</v>
      </c>
      <c r="H27" s="97">
        <f t="shared" si="17"/>
        <v>53.466666666666654</v>
      </c>
      <c r="I27" s="97">
        <f t="shared" si="17"/>
        <v>55.222222222222221</v>
      </c>
      <c r="J27" s="97">
        <f t="shared" si="17"/>
        <v>57.355555555555561</v>
      </c>
      <c r="K27" s="97">
        <f t="shared" si="17"/>
        <v>59.488888888888894</v>
      </c>
      <c r="L27" s="97">
        <f t="shared" si="17"/>
        <v>61.622222222222227</v>
      </c>
      <c r="M27" s="97">
        <f t="shared" si="17"/>
        <v>63.755555555555567</v>
      </c>
      <c r="N27" s="97">
        <f t="shared" si="17"/>
        <v>65.888888888888886</v>
      </c>
      <c r="O27" s="97">
        <f t="shared" si="17"/>
        <v>68.577777777777769</v>
      </c>
      <c r="P27" s="97">
        <f t="shared" si="17"/>
        <v>71.266666666666666</v>
      </c>
      <c r="Q27" s="97">
        <f t="shared" si="17"/>
        <v>73.955555555555549</v>
      </c>
      <c r="R27" s="97">
        <f t="shared" si="17"/>
        <v>76.644444444444431</v>
      </c>
      <c r="S27" s="97">
        <f t="shared" si="17"/>
        <v>79.333333333333329</v>
      </c>
      <c r="T27" s="97">
        <f t="shared" si="17"/>
        <v>82.444444444444443</v>
      </c>
      <c r="U27" s="97">
        <f t="shared" si="17"/>
        <v>85.555555555555557</v>
      </c>
      <c r="V27" s="97">
        <f t="shared" si="17"/>
        <v>88.666666666666671</v>
      </c>
      <c r="W27" s="97">
        <f t="shared" si="17"/>
        <v>91.777777777777786</v>
      </c>
      <c r="X27" s="97">
        <f t="shared" si="17"/>
        <v>94.888888888888886</v>
      </c>
      <c r="Y27" s="97">
        <f t="shared" si="17"/>
        <v>98.75555555555556</v>
      </c>
      <c r="Z27" s="97">
        <f t="shared" si="17"/>
        <v>102.62222222222222</v>
      </c>
      <c r="AA27" s="97">
        <f t="shared" si="17"/>
        <v>106.48888888888889</v>
      </c>
      <c r="AB27" s="97">
        <f t="shared" si="17"/>
        <v>110.35555555555555</v>
      </c>
      <c r="AC27" s="97">
        <f t="shared" si="17"/>
        <v>114.22222222222223</v>
      </c>
      <c r="AD27" s="97">
        <f t="shared" si="17"/>
        <v>118.66666666666666</v>
      </c>
      <c r="AE27" s="97">
        <f t="shared" si="17"/>
        <v>123.1111111111111</v>
      </c>
      <c r="AF27" s="97">
        <f t="shared" si="17"/>
        <v>127.55555555555554</v>
      </c>
      <c r="AG27" s="97">
        <f t="shared" si="17"/>
        <v>131.99999999999997</v>
      </c>
      <c r="AH27" s="97">
        <f t="shared" si="17"/>
        <v>136.44444444444446</v>
      </c>
    </row>
    <row r="28" spans="1:34" x14ac:dyDescent="0.2">
      <c r="A28" s="91">
        <v>1</v>
      </c>
      <c r="B28" s="92">
        <v>1</v>
      </c>
      <c r="C28" s="93">
        <f t="shared" si="7"/>
        <v>1010</v>
      </c>
      <c r="D28" s="102">
        <f t="shared" ref="D28:AH28" si="18">-(D12-D92)*0.5/4.5+D12</f>
        <v>47.444444444444443</v>
      </c>
      <c r="E28" s="102">
        <f t="shared" si="18"/>
        <v>49.37777777777778</v>
      </c>
      <c r="F28" s="102">
        <f t="shared" si="18"/>
        <v>51.31111111111111</v>
      </c>
      <c r="G28" s="102">
        <f t="shared" si="18"/>
        <v>53.244444444444447</v>
      </c>
      <c r="H28" s="102">
        <f t="shared" si="18"/>
        <v>55.177777777777777</v>
      </c>
      <c r="I28" s="102">
        <f t="shared" si="18"/>
        <v>57.111111111111114</v>
      </c>
      <c r="J28" s="102">
        <f t="shared" si="18"/>
        <v>59.244444444444447</v>
      </c>
      <c r="K28" s="102">
        <f t="shared" si="18"/>
        <v>61.37777777777778</v>
      </c>
      <c r="L28" s="102">
        <f t="shared" si="18"/>
        <v>63.51111111111112</v>
      </c>
      <c r="M28" s="102">
        <f t="shared" si="18"/>
        <v>65.64444444444446</v>
      </c>
      <c r="N28" s="102">
        <f t="shared" si="18"/>
        <v>67.777777777777771</v>
      </c>
      <c r="O28" s="102">
        <f t="shared" si="18"/>
        <v>70.48888888888888</v>
      </c>
      <c r="P28" s="102">
        <f t="shared" si="18"/>
        <v>73.199999999999989</v>
      </c>
      <c r="Q28" s="102">
        <f t="shared" si="18"/>
        <v>75.911111111111097</v>
      </c>
      <c r="R28" s="102">
        <f t="shared" si="18"/>
        <v>78.622222222222206</v>
      </c>
      <c r="S28" s="102">
        <f t="shared" si="18"/>
        <v>81.333333333333329</v>
      </c>
      <c r="T28" s="102">
        <f t="shared" si="18"/>
        <v>84.622222222222234</v>
      </c>
      <c r="U28" s="102">
        <f t="shared" si="18"/>
        <v>87.911111111111126</v>
      </c>
      <c r="V28" s="102">
        <f t="shared" si="18"/>
        <v>91.200000000000017</v>
      </c>
      <c r="W28" s="102">
        <f t="shared" si="18"/>
        <v>94.488888888888908</v>
      </c>
      <c r="X28" s="102">
        <f t="shared" si="18"/>
        <v>97.777777777777771</v>
      </c>
      <c r="Y28" s="102">
        <f t="shared" si="18"/>
        <v>101.84444444444445</v>
      </c>
      <c r="Z28" s="102">
        <f t="shared" si="18"/>
        <v>105.91111111111111</v>
      </c>
      <c r="AA28" s="102">
        <f t="shared" si="18"/>
        <v>109.97777777777779</v>
      </c>
      <c r="AB28" s="102">
        <f t="shared" si="18"/>
        <v>114.04444444444445</v>
      </c>
      <c r="AC28" s="102">
        <f t="shared" si="18"/>
        <v>118.11111111111111</v>
      </c>
      <c r="AD28" s="102">
        <f t="shared" si="18"/>
        <v>122.75555555555556</v>
      </c>
      <c r="AE28" s="102">
        <f t="shared" si="18"/>
        <v>127.39999999999999</v>
      </c>
      <c r="AF28" s="102">
        <f t="shared" si="18"/>
        <v>132.04444444444445</v>
      </c>
      <c r="AG28" s="102">
        <f t="shared" si="18"/>
        <v>136.6888888888889</v>
      </c>
      <c r="AH28" s="102">
        <f t="shared" si="18"/>
        <v>141.33333333333334</v>
      </c>
    </row>
    <row r="29" spans="1:34" x14ac:dyDescent="0.2">
      <c r="A29" s="91">
        <v>1</v>
      </c>
      <c r="B29" s="101">
        <v>1.2</v>
      </c>
      <c r="C29" s="93">
        <f t="shared" si="7"/>
        <v>1012</v>
      </c>
      <c r="D29" s="97">
        <f t="shared" ref="D29:AH29" si="19">-(D13-D93)*0.5/4.5+D13</f>
        <v>49.333333333333336</v>
      </c>
      <c r="E29" s="97">
        <f t="shared" si="19"/>
        <v>51.066666666666663</v>
      </c>
      <c r="F29" s="97">
        <f t="shared" si="19"/>
        <v>52.8</v>
      </c>
      <c r="G29" s="97">
        <f t="shared" si="19"/>
        <v>54.533333333333324</v>
      </c>
      <c r="H29" s="97">
        <f t="shared" si="19"/>
        <v>56.266666666666659</v>
      </c>
      <c r="I29" s="97">
        <f t="shared" si="19"/>
        <v>58</v>
      </c>
      <c r="J29" s="97">
        <f t="shared" si="19"/>
        <v>60.333333333333329</v>
      </c>
      <c r="K29" s="97">
        <f t="shared" si="19"/>
        <v>62.666666666666664</v>
      </c>
      <c r="L29" s="97">
        <f t="shared" si="19"/>
        <v>65</v>
      </c>
      <c r="M29" s="97">
        <f t="shared" si="19"/>
        <v>67.333333333333343</v>
      </c>
      <c r="N29" s="97">
        <f t="shared" si="19"/>
        <v>69.666666666666671</v>
      </c>
      <c r="O29" s="97">
        <f t="shared" si="19"/>
        <v>72.37777777777778</v>
      </c>
      <c r="P29" s="97">
        <f t="shared" si="19"/>
        <v>75.088888888888889</v>
      </c>
      <c r="Q29" s="97">
        <f t="shared" si="19"/>
        <v>77.8</v>
      </c>
      <c r="R29" s="97">
        <f t="shared" si="19"/>
        <v>80.511111111111106</v>
      </c>
      <c r="S29" s="97">
        <f t="shared" si="19"/>
        <v>83.222222222222229</v>
      </c>
      <c r="T29" s="97">
        <f t="shared" si="19"/>
        <v>86.711111111111109</v>
      </c>
      <c r="U29" s="97">
        <f t="shared" si="19"/>
        <v>90.199999999999989</v>
      </c>
      <c r="V29" s="97">
        <f t="shared" si="19"/>
        <v>93.688888888888869</v>
      </c>
      <c r="W29" s="97">
        <f t="shared" si="19"/>
        <v>97.177777777777763</v>
      </c>
      <c r="X29" s="97">
        <f t="shared" si="19"/>
        <v>100.66666666666667</v>
      </c>
      <c r="Y29" s="97">
        <f t="shared" si="19"/>
        <v>104.73333333333333</v>
      </c>
      <c r="Z29" s="97">
        <f t="shared" si="19"/>
        <v>108.80000000000001</v>
      </c>
      <c r="AA29" s="97">
        <f t="shared" si="19"/>
        <v>112.86666666666667</v>
      </c>
      <c r="AB29" s="97">
        <f t="shared" si="19"/>
        <v>116.93333333333334</v>
      </c>
      <c r="AC29" s="97">
        <f t="shared" si="19"/>
        <v>121</v>
      </c>
      <c r="AD29" s="97">
        <f t="shared" si="19"/>
        <v>125.84444444444445</v>
      </c>
      <c r="AE29" s="97">
        <f t="shared" si="19"/>
        <v>130.6888888888889</v>
      </c>
      <c r="AF29" s="97">
        <f t="shared" si="19"/>
        <v>135.53333333333333</v>
      </c>
      <c r="AG29" s="97">
        <f t="shared" si="19"/>
        <v>140.37777777777777</v>
      </c>
      <c r="AH29" s="97">
        <f t="shared" si="19"/>
        <v>145.22222222222223</v>
      </c>
    </row>
    <row r="30" spans="1:34" x14ac:dyDescent="0.2">
      <c r="A30" s="91">
        <v>1</v>
      </c>
      <c r="B30" s="92">
        <v>1.4</v>
      </c>
      <c r="C30" s="93">
        <f t="shared" si="7"/>
        <v>1014</v>
      </c>
      <c r="D30" s="102">
        <f t="shared" ref="D30:AH30" si="20">-(D14-D94)*0.5/4.5+D14</f>
        <v>50.222222222222221</v>
      </c>
      <c r="E30" s="102">
        <f t="shared" si="20"/>
        <v>51.977777777777774</v>
      </c>
      <c r="F30" s="102">
        <f t="shared" si="20"/>
        <v>53.733333333333327</v>
      </c>
      <c r="G30" s="102">
        <f t="shared" si="20"/>
        <v>55.48888888888888</v>
      </c>
      <c r="H30" s="102">
        <f t="shared" si="20"/>
        <v>57.244444444444433</v>
      </c>
      <c r="I30" s="102">
        <f t="shared" si="20"/>
        <v>59</v>
      </c>
      <c r="J30" s="102">
        <f t="shared" si="20"/>
        <v>61.511111111111113</v>
      </c>
      <c r="K30" s="102">
        <f t="shared" si="20"/>
        <v>64.022222222222226</v>
      </c>
      <c r="L30" s="102">
        <f t="shared" si="20"/>
        <v>66.533333333333331</v>
      </c>
      <c r="M30" s="102">
        <f t="shared" si="20"/>
        <v>69.044444444444437</v>
      </c>
      <c r="N30" s="102">
        <f t="shared" si="20"/>
        <v>71.555555555555557</v>
      </c>
      <c r="O30" s="102">
        <f t="shared" si="20"/>
        <v>74.444444444444443</v>
      </c>
      <c r="P30" s="102">
        <f t="shared" si="20"/>
        <v>77.333333333333329</v>
      </c>
      <c r="Q30" s="102">
        <f t="shared" si="20"/>
        <v>80.222222222222229</v>
      </c>
      <c r="R30" s="102">
        <f t="shared" si="20"/>
        <v>83.111111111111114</v>
      </c>
      <c r="S30" s="102">
        <f t="shared" si="20"/>
        <v>86</v>
      </c>
      <c r="T30" s="102">
        <f t="shared" si="20"/>
        <v>89.511111111111106</v>
      </c>
      <c r="U30" s="102">
        <f t="shared" si="20"/>
        <v>93.022222222222211</v>
      </c>
      <c r="V30" s="102">
        <f t="shared" si="20"/>
        <v>96.533333333333317</v>
      </c>
      <c r="W30" s="102">
        <f t="shared" si="20"/>
        <v>100.04444444444442</v>
      </c>
      <c r="X30" s="102">
        <f t="shared" si="20"/>
        <v>103.55555555555556</v>
      </c>
      <c r="Y30" s="102">
        <f t="shared" si="20"/>
        <v>107.80000000000001</v>
      </c>
      <c r="Z30" s="102">
        <f t="shared" si="20"/>
        <v>112.04444444444445</v>
      </c>
      <c r="AA30" s="102">
        <f t="shared" si="20"/>
        <v>116.28888888888891</v>
      </c>
      <c r="AB30" s="102">
        <f t="shared" si="20"/>
        <v>120.53333333333336</v>
      </c>
      <c r="AC30" s="102">
        <f t="shared" si="20"/>
        <v>124.77777777777777</v>
      </c>
      <c r="AD30" s="102">
        <f t="shared" si="20"/>
        <v>129.82222222222222</v>
      </c>
      <c r="AE30" s="102">
        <f t="shared" si="20"/>
        <v>134.86666666666665</v>
      </c>
      <c r="AF30" s="102">
        <f t="shared" si="20"/>
        <v>139.91111111111107</v>
      </c>
      <c r="AG30" s="102">
        <f t="shared" si="20"/>
        <v>144.95555555555552</v>
      </c>
      <c r="AH30" s="102">
        <f t="shared" si="20"/>
        <v>150</v>
      </c>
    </row>
    <row r="31" spans="1:34" x14ac:dyDescent="0.2">
      <c r="A31" s="91">
        <v>1</v>
      </c>
      <c r="B31" s="101">
        <v>1.6</v>
      </c>
      <c r="C31" s="93">
        <f t="shared" si="7"/>
        <v>1016</v>
      </c>
      <c r="D31" s="97">
        <f t="shared" ref="D31:AH31" si="21">-(D15-D95)*0.5/4.5+D15</f>
        <v>50.333333333333336</v>
      </c>
      <c r="E31" s="97">
        <f t="shared" si="21"/>
        <v>52.44444444444445</v>
      </c>
      <c r="F31" s="97">
        <f t="shared" si="21"/>
        <v>54.555555555555557</v>
      </c>
      <c r="G31" s="97">
        <f t="shared" si="21"/>
        <v>56.666666666666671</v>
      </c>
      <c r="H31" s="97">
        <f t="shared" si="21"/>
        <v>58.777777777777786</v>
      </c>
      <c r="I31" s="97">
        <f t="shared" si="21"/>
        <v>60.888888888888886</v>
      </c>
      <c r="J31" s="97">
        <f t="shared" si="21"/>
        <v>63.222222222222229</v>
      </c>
      <c r="K31" s="97">
        <f t="shared" si="21"/>
        <v>65.555555555555571</v>
      </c>
      <c r="L31" s="97">
        <f t="shared" si="21"/>
        <v>67.8888888888889</v>
      </c>
      <c r="M31" s="97">
        <f t="shared" si="21"/>
        <v>70.222222222222243</v>
      </c>
      <c r="N31" s="97">
        <f t="shared" si="21"/>
        <v>72.555555555555557</v>
      </c>
      <c r="O31" s="97">
        <f t="shared" si="21"/>
        <v>75.644444444444446</v>
      </c>
      <c r="P31" s="97">
        <f t="shared" si="21"/>
        <v>78.733333333333334</v>
      </c>
      <c r="Q31" s="97">
        <f t="shared" si="21"/>
        <v>81.822222222222237</v>
      </c>
      <c r="R31" s="97">
        <f t="shared" si="21"/>
        <v>84.911111111111126</v>
      </c>
      <c r="S31" s="97">
        <f t="shared" si="21"/>
        <v>88</v>
      </c>
      <c r="T31" s="97">
        <f t="shared" si="21"/>
        <v>91.666666666666657</v>
      </c>
      <c r="U31" s="97">
        <f t="shared" si="21"/>
        <v>95.333333333333329</v>
      </c>
      <c r="V31" s="97">
        <f t="shared" si="21"/>
        <v>98.999999999999986</v>
      </c>
      <c r="W31" s="97">
        <f t="shared" si="21"/>
        <v>102.66666666666666</v>
      </c>
      <c r="X31" s="97">
        <f t="shared" si="21"/>
        <v>106.33333333333333</v>
      </c>
      <c r="Y31" s="97">
        <f t="shared" si="21"/>
        <v>110.62222222222223</v>
      </c>
      <c r="Z31" s="97">
        <f t="shared" si="21"/>
        <v>114.91111111111113</v>
      </c>
      <c r="AA31" s="97">
        <f t="shared" si="21"/>
        <v>119.20000000000002</v>
      </c>
      <c r="AB31" s="97">
        <f t="shared" si="21"/>
        <v>123.48888888888891</v>
      </c>
      <c r="AC31" s="97">
        <f t="shared" si="21"/>
        <v>127.77777777777777</v>
      </c>
      <c r="AD31" s="97">
        <f t="shared" si="21"/>
        <v>132.97777777777779</v>
      </c>
      <c r="AE31" s="97">
        <f t="shared" si="21"/>
        <v>138.17777777777778</v>
      </c>
      <c r="AF31" s="97">
        <f t="shared" si="21"/>
        <v>143.37777777777779</v>
      </c>
      <c r="AG31" s="97">
        <f t="shared" si="21"/>
        <v>148.57777777777778</v>
      </c>
      <c r="AH31" s="97">
        <f t="shared" si="21"/>
        <v>153.77777777777777</v>
      </c>
    </row>
    <row r="32" spans="1:34" x14ac:dyDescent="0.2">
      <c r="A32" s="91">
        <v>1</v>
      </c>
      <c r="B32" s="92">
        <v>1.8</v>
      </c>
      <c r="C32" s="93">
        <f t="shared" si="7"/>
        <v>1018</v>
      </c>
      <c r="D32" s="102">
        <f t="shared" ref="D32:AH32" si="22">-(D16-D96)*0.5/4.5+D16</f>
        <v>52.222222222222221</v>
      </c>
      <c r="E32" s="102">
        <f t="shared" si="22"/>
        <v>54.155555555555559</v>
      </c>
      <c r="F32" s="102">
        <f t="shared" si="22"/>
        <v>56.088888888888889</v>
      </c>
      <c r="G32" s="102">
        <f t="shared" si="22"/>
        <v>58.022222222222219</v>
      </c>
      <c r="H32" s="102">
        <f t="shared" si="22"/>
        <v>59.955555555555556</v>
      </c>
      <c r="I32" s="102">
        <f t="shared" si="22"/>
        <v>61.888888888888886</v>
      </c>
      <c r="J32" s="102">
        <f t="shared" si="22"/>
        <v>64.399999999999991</v>
      </c>
      <c r="K32" s="102">
        <f t="shared" si="22"/>
        <v>66.911111111111097</v>
      </c>
      <c r="L32" s="102">
        <f t="shared" si="22"/>
        <v>69.422222222222203</v>
      </c>
      <c r="M32" s="102">
        <f t="shared" si="22"/>
        <v>71.933333333333309</v>
      </c>
      <c r="N32" s="102">
        <f t="shared" si="22"/>
        <v>74.444444444444443</v>
      </c>
      <c r="O32" s="102">
        <f t="shared" si="22"/>
        <v>77.533333333333331</v>
      </c>
      <c r="P32" s="102">
        <f t="shared" si="22"/>
        <v>80.622222222222234</v>
      </c>
      <c r="Q32" s="102">
        <f t="shared" si="22"/>
        <v>83.711111111111123</v>
      </c>
      <c r="R32" s="102">
        <f t="shared" si="22"/>
        <v>86.800000000000011</v>
      </c>
      <c r="S32" s="102">
        <f t="shared" si="22"/>
        <v>89.888888888888886</v>
      </c>
      <c r="T32" s="102">
        <f t="shared" si="22"/>
        <v>93.75555555555556</v>
      </c>
      <c r="U32" s="102">
        <f t="shared" si="22"/>
        <v>97.62222222222222</v>
      </c>
      <c r="V32" s="102">
        <f t="shared" si="22"/>
        <v>101.48888888888889</v>
      </c>
      <c r="W32" s="102">
        <f t="shared" si="22"/>
        <v>105.35555555555555</v>
      </c>
      <c r="X32" s="102">
        <f t="shared" si="22"/>
        <v>109.22222222222223</v>
      </c>
      <c r="Y32" s="102">
        <f t="shared" si="22"/>
        <v>113.68888888888888</v>
      </c>
      <c r="Z32" s="102">
        <f t="shared" si="22"/>
        <v>118.15555555555555</v>
      </c>
      <c r="AA32" s="102">
        <f t="shared" si="22"/>
        <v>122.62222222222221</v>
      </c>
      <c r="AB32" s="102">
        <f t="shared" si="22"/>
        <v>127.08888888888887</v>
      </c>
      <c r="AC32" s="102">
        <f t="shared" si="22"/>
        <v>131.55555555555554</v>
      </c>
      <c r="AD32" s="102">
        <f t="shared" si="22"/>
        <v>136.77777777777777</v>
      </c>
      <c r="AE32" s="102">
        <f t="shared" si="22"/>
        <v>142</v>
      </c>
      <c r="AF32" s="102">
        <f t="shared" si="22"/>
        <v>147.22222222222223</v>
      </c>
      <c r="AG32" s="102">
        <f t="shared" si="22"/>
        <v>152.44444444444446</v>
      </c>
      <c r="AH32" s="102">
        <f t="shared" si="22"/>
        <v>157.66666666666666</v>
      </c>
    </row>
    <row r="33" spans="1:34" x14ac:dyDescent="0.2">
      <c r="A33" s="91">
        <v>1</v>
      </c>
      <c r="B33" s="101">
        <v>2</v>
      </c>
      <c r="C33" s="93">
        <f t="shared" si="7"/>
        <v>1020</v>
      </c>
      <c r="D33" s="97">
        <f t="shared" ref="D33:J38" si="23">-(D17-D97)*0.5/4.5+D17</f>
        <v>53.222222222222221</v>
      </c>
      <c r="E33" s="97">
        <f t="shared" si="23"/>
        <v>55.333333333333336</v>
      </c>
      <c r="F33" s="97">
        <f t="shared" si="23"/>
        <v>57.44444444444445</v>
      </c>
      <c r="G33" s="97">
        <f t="shared" si="23"/>
        <v>59.555555555555564</v>
      </c>
      <c r="H33" s="97">
        <f t="shared" si="23"/>
        <v>61.666666666666679</v>
      </c>
      <c r="I33" s="97">
        <f t="shared" si="23"/>
        <v>63.777777777777779</v>
      </c>
      <c r="J33" s="97">
        <f t="shared" si="23"/>
        <v>66.288888888888877</v>
      </c>
      <c r="K33" s="97">
        <f t="shared" ref="K33:AH33" si="24">-(K17-K97)*0.5/4.5+K17</f>
        <v>68.799999999999983</v>
      </c>
      <c r="L33" s="97">
        <f t="shared" si="24"/>
        <v>71.311111111111089</v>
      </c>
      <c r="M33" s="97">
        <f t="shared" si="24"/>
        <v>73.822222222222194</v>
      </c>
      <c r="N33" s="97">
        <f t="shared" si="24"/>
        <v>76.333333333333329</v>
      </c>
      <c r="O33" s="97">
        <f t="shared" si="24"/>
        <v>79.444444444444443</v>
      </c>
      <c r="P33" s="97">
        <f t="shared" si="24"/>
        <v>82.555555555555557</v>
      </c>
      <c r="Q33" s="97">
        <f t="shared" si="24"/>
        <v>85.666666666666671</v>
      </c>
      <c r="R33" s="97">
        <f t="shared" si="24"/>
        <v>88.777777777777786</v>
      </c>
      <c r="S33" s="97">
        <f t="shared" si="24"/>
        <v>91.888888888888886</v>
      </c>
      <c r="T33" s="97">
        <f t="shared" si="24"/>
        <v>95.75555555555556</v>
      </c>
      <c r="U33" s="97">
        <f t="shared" si="24"/>
        <v>99.62222222222222</v>
      </c>
      <c r="V33" s="97">
        <f t="shared" si="24"/>
        <v>103.48888888888889</v>
      </c>
      <c r="W33" s="97">
        <f t="shared" si="24"/>
        <v>107.35555555555555</v>
      </c>
      <c r="X33" s="97">
        <f t="shared" si="24"/>
        <v>111.22222222222223</v>
      </c>
      <c r="Y33" s="97">
        <f t="shared" si="24"/>
        <v>115.86666666666666</v>
      </c>
      <c r="Z33" s="97">
        <f t="shared" si="24"/>
        <v>120.51111111111111</v>
      </c>
      <c r="AA33" s="97">
        <f t="shared" si="24"/>
        <v>125.15555555555557</v>
      </c>
      <c r="AB33" s="97">
        <f t="shared" si="24"/>
        <v>129.80000000000001</v>
      </c>
      <c r="AC33" s="97">
        <f t="shared" si="24"/>
        <v>134.44444444444446</v>
      </c>
      <c r="AD33" s="97">
        <f t="shared" si="24"/>
        <v>139.86666666666667</v>
      </c>
      <c r="AE33" s="97">
        <f t="shared" si="24"/>
        <v>145.28888888888889</v>
      </c>
      <c r="AF33" s="97">
        <f t="shared" si="24"/>
        <v>150.71111111111111</v>
      </c>
      <c r="AG33" s="97">
        <f t="shared" si="24"/>
        <v>156.13333333333333</v>
      </c>
      <c r="AH33" s="97">
        <f t="shared" si="24"/>
        <v>161.55555555555554</v>
      </c>
    </row>
    <row r="34" spans="1:34" x14ac:dyDescent="0.2">
      <c r="A34" s="91">
        <v>1</v>
      </c>
      <c r="B34" s="92">
        <v>2.2000000000000002</v>
      </c>
      <c r="C34" s="93">
        <f t="shared" si="7"/>
        <v>1022</v>
      </c>
      <c r="D34" s="102">
        <f t="shared" si="23"/>
        <v>54.111111111111114</v>
      </c>
      <c r="E34" s="102">
        <f t="shared" si="23"/>
        <v>56.244444444444447</v>
      </c>
      <c r="F34" s="102">
        <f t="shared" si="23"/>
        <v>58.37777777777778</v>
      </c>
      <c r="G34" s="102">
        <f t="shared" si="23"/>
        <v>60.51111111111112</v>
      </c>
      <c r="H34" s="102">
        <f t="shared" si="23"/>
        <v>62.644444444444453</v>
      </c>
      <c r="I34" s="102">
        <f t="shared" si="23"/>
        <v>64.777777777777771</v>
      </c>
      <c r="J34" s="102">
        <f t="shared" si="23"/>
        <v>67.466666666666669</v>
      </c>
      <c r="K34" s="102">
        <f t="shared" ref="K34:AH34" si="25">-(K18-K98)*0.5/4.5+K18</f>
        <v>70.155555555555551</v>
      </c>
      <c r="L34" s="102">
        <f t="shared" si="25"/>
        <v>72.844444444444434</v>
      </c>
      <c r="M34" s="102">
        <f t="shared" si="25"/>
        <v>75.533333333333317</v>
      </c>
      <c r="N34" s="102">
        <f t="shared" si="25"/>
        <v>78.222222222222229</v>
      </c>
      <c r="O34" s="102">
        <f t="shared" si="25"/>
        <v>81.688888888888883</v>
      </c>
      <c r="P34" s="102">
        <f t="shared" si="25"/>
        <v>85.155555555555551</v>
      </c>
      <c r="Q34" s="102">
        <f t="shared" si="25"/>
        <v>88.622222222222206</v>
      </c>
      <c r="R34" s="102">
        <f t="shared" si="25"/>
        <v>92.088888888888874</v>
      </c>
      <c r="S34" s="102">
        <f t="shared" si="25"/>
        <v>95.555555555555557</v>
      </c>
      <c r="T34" s="102">
        <f t="shared" si="25"/>
        <v>99.266666666666666</v>
      </c>
      <c r="U34" s="102">
        <f t="shared" si="25"/>
        <v>102.97777777777777</v>
      </c>
      <c r="V34" s="102">
        <f t="shared" si="25"/>
        <v>106.68888888888888</v>
      </c>
      <c r="W34" s="102">
        <f t="shared" si="25"/>
        <v>110.39999999999999</v>
      </c>
      <c r="X34" s="102">
        <f t="shared" si="25"/>
        <v>114.11111111111111</v>
      </c>
      <c r="Y34" s="102">
        <f t="shared" si="25"/>
        <v>118.75555555555556</v>
      </c>
      <c r="Z34" s="102">
        <f t="shared" si="25"/>
        <v>123.39999999999999</v>
      </c>
      <c r="AA34" s="102">
        <f t="shared" si="25"/>
        <v>128.04444444444445</v>
      </c>
      <c r="AB34" s="102">
        <f t="shared" si="25"/>
        <v>132.6888888888889</v>
      </c>
      <c r="AC34" s="102">
        <f t="shared" si="25"/>
        <v>137.33333333333334</v>
      </c>
      <c r="AD34" s="102">
        <f t="shared" si="25"/>
        <v>142.75555555555556</v>
      </c>
      <c r="AE34" s="102">
        <f t="shared" si="25"/>
        <v>148.17777777777778</v>
      </c>
      <c r="AF34" s="102">
        <f t="shared" si="25"/>
        <v>153.6</v>
      </c>
      <c r="AG34" s="102">
        <f t="shared" si="25"/>
        <v>159.02222222222221</v>
      </c>
      <c r="AH34" s="102">
        <f t="shared" si="25"/>
        <v>164.44444444444446</v>
      </c>
    </row>
    <row r="35" spans="1:34" x14ac:dyDescent="0.2">
      <c r="A35" s="91">
        <v>1</v>
      </c>
      <c r="B35" s="101">
        <v>2.4</v>
      </c>
      <c r="C35" s="93">
        <f t="shared" si="7"/>
        <v>1024</v>
      </c>
      <c r="D35" s="97">
        <f t="shared" si="23"/>
        <v>55.111111111111114</v>
      </c>
      <c r="E35" s="97">
        <f t="shared" si="23"/>
        <v>57.244444444444447</v>
      </c>
      <c r="F35" s="97">
        <f t="shared" si="23"/>
        <v>59.37777777777778</v>
      </c>
      <c r="G35" s="97">
        <f t="shared" si="23"/>
        <v>61.51111111111112</v>
      </c>
      <c r="H35" s="97">
        <f t="shared" si="23"/>
        <v>63.644444444444453</v>
      </c>
      <c r="I35" s="97">
        <f t="shared" si="23"/>
        <v>65.777777777777771</v>
      </c>
      <c r="J35" s="97">
        <f t="shared" si="23"/>
        <v>68.466666666666669</v>
      </c>
      <c r="K35" s="97">
        <f t="shared" ref="K35:AH35" si="26">-(K19-K99)*0.5/4.5+K19</f>
        <v>71.155555555555551</v>
      </c>
      <c r="L35" s="97">
        <f t="shared" si="26"/>
        <v>73.844444444444434</v>
      </c>
      <c r="M35" s="97">
        <f t="shared" si="26"/>
        <v>76.533333333333317</v>
      </c>
      <c r="N35" s="97">
        <f t="shared" si="26"/>
        <v>79.222222222222229</v>
      </c>
      <c r="O35" s="97">
        <f t="shared" si="26"/>
        <v>82.533333333333331</v>
      </c>
      <c r="P35" s="97">
        <f t="shared" si="26"/>
        <v>85.844444444444449</v>
      </c>
      <c r="Q35" s="97">
        <f t="shared" si="26"/>
        <v>89.155555555555566</v>
      </c>
      <c r="R35" s="97">
        <f t="shared" si="26"/>
        <v>92.466666666666683</v>
      </c>
      <c r="S35" s="97">
        <f t="shared" si="26"/>
        <v>95.777777777777771</v>
      </c>
      <c r="T35" s="97">
        <f t="shared" si="26"/>
        <v>99.822222222222223</v>
      </c>
      <c r="U35" s="97">
        <f t="shared" si="26"/>
        <v>103.86666666666667</v>
      </c>
      <c r="V35" s="97">
        <f t="shared" si="26"/>
        <v>107.91111111111111</v>
      </c>
      <c r="W35" s="97">
        <f t="shared" si="26"/>
        <v>111.95555555555556</v>
      </c>
      <c r="X35" s="97">
        <f t="shared" si="26"/>
        <v>116</v>
      </c>
      <c r="Y35" s="97">
        <f t="shared" si="26"/>
        <v>120.84444444444445</v>
      </c>
      <c r="Z35" s="97">
        <f t="shared" si="26"/>
        <v>125.68888888888888</v>
      </c>
      <c r="AA35" s="97">
        <f t="shared" si="26"/>
        <v>130.53333333333333</v>
      </c>
      <c r="AB35" s="97">
        <f t="shared" si="26"/>
        <v>135.37777777777777</v>
      </c>
      <c r="AC35" s="97">
        <f t="shared" si="26"/>
        <v>140.22222222222223</v>
      </c>
      <c r="AD35" s="97">
        <f t="shared" si="26"/>
        <v>145.84444444444446</v>
      </c>
      <c r="AE35" s="97">
        <f t="shared" si="26"/>
        <v>151.4666666666667</v>
      </c>
      <c r="AF35" s="97">
        <f t="shared" si="26"/>
        <v>157.08888888888893</v>
      </c>
      <c r="AG35" s="97">
        <f t="shared" si="26"/>
        <v>162.71111111111117</v>
      </c>
      <c r="AH35" s="97">
        <f t="shared" si="26"/>
        <v>168.33333333333334</v>
      </c>
    </row>
    <row r="36" spans="1:34" x14ac:dyDescent="0.2">
      <c r="A36" s="91">
        <v>1</v>
      </c>
      <c r="B36" s="92">
        <v>2.6</v>
      </c>
      <c r="C36" s="93">
        <f t="shared" si="7"/>
        <v>1026</v>
      </c>
      <c r="D36" s="102">
        <f t="shared" si="23"/>
        <v>56.111111111111114</v>
      </c>
      <c r="E36" s="102">
        <f t="shared" si="23"/>
        <v>58.422222222222224</v>
      </c>
      <c r="F36" s="102">
        <f t="shared" si="23"/>
        <v>60.733333333333334</v>
      </c>
      <c r="G36" s="102">
        <f t="shared" si="23"/>
        <v>63.044444444444444</v>
      </c>
      <c r="H36" s="102">
        <f t="shared" si="23"/>
        <v>65.355555555555569</v>
      </c>
      <c r="I36" s="102">
        <f t="shared" si="23"/>
        <v>67.666666666666671</v>
      </c>
      <c r="J36" s="102">
        <f t="shared" si="23"/>
        <v>70.355555555555554</v>
      </c>
      <c r="K36" s="102">
        <f t="shared" ref="K36:AH36" si="27">-(K20-K100)*0.5/4.5+K20</f>
        <v>73.044444444444437</v>
      </c>
      <c r="L36" s="102">
        <f t="shared" si="27"/>
        <v>75.73333333333332</v>
      </c>
      <c r="M36" s="102">
        <f t="shared" si="27"/>
        <v>78.422222222222217</v>
      </c>
      <c r="N36" s="102">
        <f t="shared" si="27"/>
        <v>81.111111111111114</v>
      </c>
      <c r="O36" s="102">
        <f t="shared" si="27"/>
        <v>84.422222222222231</v>
      </c>
      <c r="P36" s="102">
        <f t="shared" si="27"/>
        <v>87.733333333333348</v>
      </c>
      <c r="Q36" s="102">
        <f t="shared" si="27"/>
        <v>91.044444444444466</v>
      </c>
      <c r="R36" s="102">
        <f t="shared" si="27"/>
        <v>94.355555555555569</v>
      </c>
      <c r="S36" s="102">
        <f t="shared" si="27"/>
        <v>97.666666666666671</v>
      </c>
      <c r="T36" s="102">
        <f t="shared" si="27"/>
        <v>101.91111111111111</v>
      </c>
      <c r="U36" s="102">
        <f t="shared" si="27"/>
        <v>106.15555555555557</v>
      </c>
      <c r="V36" s="102">
        <f t="shared" si="27"/>
        <v>110.40000000000002</v>
      </c>
      <c r="W36" s="102">
        <f t="shared" si="27"/>
        <v>114.64444444444446</v>
      </c>
      <c r="X36" s="102">
        <f t="shared" si="27"/>
        <v>118.88888888888889</v>
      </c>
      <c r="Y36" s="102">
        <f t="shared" si="27"/>
        <v>123.73333333333333</v>
      </c>
      <c r="Z36" s="102">
        <f t="shared" si="27"/>
        <v>128.57777777777778</v>
      </c>
      <c r="AA36" s="102">
        <f t="shared" si="27"/>
        <v>133.42222222222222</v>
      </c>
      <c r="AB36" s="102">
        <f t="shared" si="27"/>
        <v>138.26666666666665</v>
      </c>
      <c r="AC36" s="102">
        <f t="shared" si="27"/>
        <v>143.11111111111111</v>
      </c>
      <c r="AD36" s="102">
        <f t="shared" si="27"/>
        <v>148.9111111111111</v>
      </c>
      <c r="AE36" s="102">
        <f t="shared" si="27"/>
        <v>154.71111111111111</v>
      </c>
      <c r="AF36" s="102">
        <f t="shared" si="27"/>
        <v>160.51111111111112</v>
      </c>
      <c r="AG36" s="102">
        <f t="shared" si="27"/>
        <v>166.3111111111111</v>
      </c>
      <c r="AH36" s="102">
        <f t="shared" si="27"/>
        <v>172.11111111111111</v>
      </c>
    </row>
    <row r="37" spans="1:34" x14ac:dyDescent="0.2">
      <c r="A37" s="91">
        <v>1</v>
      </c>
      <c r="B37" s="101">
        <v>2.8</v>
      </c>
      <c r="C37" s="93">
        <f t="shared" si="7"/>
        <v>1028</v>
      </c>
      <c r="D37" s="97">
        <f t="shared" si="23"/>
        <v>57</v>
      </c>
      <c r="E37" s="97">
        <f t="shared" si="23"/>
        <v>59.31111111111111</v>
      </c>
      <c r="F37" s="97">
        <f t="shared" si="23"/>
        <v>61.62222222222222</v>
      </c>
      <c r="G37" s="97">
        <f t="shared" si="23"/>
        <v>63.933333333333337</v>
      </c>
      <c r="H37" s="97">
        <f t="shared" si="23"/>
        <v>66.244444444444454</v>
      </c>
      <c r="I37" s="97">
        <f t="shared" si="23"/>
        <v>68.555555555555557</v>
      </c>
      <c r="J37" s="97">
        <f t="shared" si="23"/>
        <v>71.444444444444443</v>
      </c>
      <c r="K37" s="97">
        <f t="shared" ref="K37:AH37" si="28">-(K21-K101)*0.5/4.5+K21</f>
        <v>74.333333333333329</v>
      </c>
      <c r="L37" s="97">
        <f t="shared" si="28"/>
        <v>77.222222222222229</v>
      </c>
      <c r="M37" s="97">
        <f t="shared" si="28"/>
        <v>80.111111111111114</v>
      </c>
      <c r="N37" s="97">
        <f t="shared" si="28"/>
        <v>83</v>
      </c>
      <c r="O37" s="97">
        <f t="shared" si="28"/>
        <v>86.311111111111117</v>
      </c>
      <c r="P37" s="97">
        <f t="shared" si="28"/>
        <v>89.622222222222234</v>
      </c>
      <c r="Q37" s="97">
        <f t="shared" si="28"/>
        <v>92.933333333333351</v>
      </c>
      <c r="R37" s="97">
        <f t="shared" si="28"/>
        <v>96.244444444444468</v>
      </c>
      <c r="S37" s="97">
        <f t="shared" si="28"/>
        <v>99.555555555555557</v>
      </c>
      <c r="T37" s="97">
        <f t="shared" si="28"/>
        <v>103.82222222222222</v>
      </c>
      <c r="U37" s="97">
        <f t="shared" si="28"/>
        <v>108.0888888888889</v>
      </c>
      <c r="V37" s="97">
        <f t="shared" si="28"/>
        <v>112.35555555555557</v>
      </c>
      <c r="W37" s="97">
        <f t="shared" si="28"/>
        <v>116.62222222222225</v>
      </c>
      <c r="X37" s="97">
        <f t="shared" si="28"/>
        <v>120.88888888888889</v>
      </c>
      <c r="Y37" s="97">
        <f t="shared" si="28"/>
        <v>125.9111111111111</v>
      </c>
      <c r="Z37" s="97">
        <f t="shared" si="28"/>
        <v>130.93333333333331</v>
      </c>
      <c r="AA37" s="97">
        <f t="shared" si="28"/>
        <v>135.95555555555552</v>
      </c>
      <c r="AB37" s="97">
        <f t="shared" si="28"/>
        <v>140.97777777777773</v>
      </c>
      <c r="AC37" s="97">
        <f t="shared" si="28"/>
        <v>146</v>
      </c>
      <c r="AD37" s="97">
        <f t="shared" si="28"/>
        <v>151.80000000000001</v>
      </c>
      <c r="AE37" s="97">
        <f t="shared" si="28"/>
        <v>157.6</v>
      </c>
      <c r="AF37" s="97">
        <f t="shared" si="28"/>
        <v>163.4</v>
      </c>
      <c r="AG37" s="97">
        <f t="shared" si="28"/>
        <v>169.2</v>
      </c>
      <c r="AH37" s="97">
        <f t="shared" si="28"/>
        <v>175</v>
      </c>
    </row>
    <row r="38" spans="1:34" x14ac:dyDescent="0.2">
      <c r="A38" s="91">
        <v>1</v>
      </c>
      <c r="B38" s="92">
        <v>3</v>
      </c>
      <c r="C38" s="93">
        <f t="shared" si="7"/>
        <v>1030</v>
      </c>
      <c r="D38" s="102">
        <f t="shared" si="23"/>
        <v>58</v>
      </c>
      <c r="E38" s="102">
        <f t="shared" si="23"/>
        <v>60.31111111111111</v>
      </c>
      <c r="F38" s="102">
        <f t="shared" si="23"/>
        <v>62.62222222222222</v>
      </c>
      <c r="G38" s="102">
        <f t="shared" si="23"/>
        <v>64.933333333333337</v>
      </c>
      <c r="H38" s="102">
        <f t="shared" si="23"/>
        <v>67.244444444444454</v>
      </c>
      <c r="I38" s="102">
        <f t="shared" si="23"/>
        <v>69.555555555555557</v>
      </c>
      <c r="J38" s="102">
        <f t="shared" si="23"/>
        <v>72.466666666666669</v>
      </c>
      <c r="K38" s="102">
        <f t="shared" ref="K38:AH38" si="29">-(K22-K102)*0.5/4.5+K22</f>
        <v>75.37777777777778</v>
      </c>
      <c r="L38" s="102">
        <f t="shared" si="29"/>
        <v>78.288888888888891</v>
      </c>
      <c r="M38" s="102">
        <f t="shared" si="29"/>
        <v>81.2</v>
      </c>
      <c r="N38" s="102">
        <f t="shared" si="29"/>
        <v>84.111111111111114</v>
      </c>
      <c r="O38" s="102">
        <f t="shared" si="29"/>
        <v>87.6</v>
      </c>
      <c r="P38" s="102">
        <f t="shared" si="29"/>
        <v>91.088888888888874</v>
      </c>
      <c r="Q38" s="102">
        <f t="shared" si="29"/>
        <v>94.577777777777769</v>
      </c>
      <c r="R38" s="102">
        <f t="shared" si="29"/>
        <v>98.066666666666649</v>
      </c>
      <c r="S38" s="102">
        <f t="shared" si="29"/>
        <v>101.55555555555556</v>
      </c>
      <c r="T38" s="102">
        <f t="shared" si="29"/>
        <v>105.80000000000001</v>
      </c>
      <c r="U38" s="102">
        <f t="shared" si="29"/>
        <v>110.04444444444445</v>
      </c>
      <c r="V38" s="102">
        <f t="shared" si="29"/>
        <v>114.28888888888891</v>
      </c>
      <c r="W38" s="102">
        <f t="shared" si="29"/>
        <v>118.53333333333336</v>
      </c>
      <c r="X38" s="102">
        <f t="shared" si="29"/>
        <v>122.77777777777777</v>
      </c>
      <c r="Y38" s="102">
        <f t="shared" si="29"/>
        <v>127.82222222222221</v>
      </c>
      <c r="Z38" s="102">
        <f t="shared" si="29"/>
        <v>132.86666666666665</v>
      </c>
      <c r="AA38" s="102">
        <f t="shared" si="29"/>
        <v>137.91111111111107</v>
      </c>
      <c r="AB38" s="102">
        <f t="shared" si="29"/>
        <v>142.95555555555552</v>
      </c>
      <c r="AC38" s="102">
        <f t="shared" si="29"/>
        <v>148</v>
      </c>
      <c r="AD38" s="102">
        <f t="shared" si="29"/>
        <v>154</v>
      </c>
      <c r="AE38" s="102">
        <f t="shared" si="29"/>
        <v>159.99999999999997</v>
      </c>
      <c r="AF38" s="102">
        <f t="shared" si="29"/>
        <v>165.99999999999997</v>
      </c>
      <c r="AG38" s="102">
        <f t="shared" si="29"/>
        <v>171.99999999999997</v>
      </c>
      <c r="AH38" s="102">
        <f t="shared" si="29"/>
        <v>178</v>
      </c>
    </row>
    <row r="39" spans="1:34" x14ac:dyDescent="0.2">
      <c r="A39" s="91">
        <v>2</v>
      </c>
      <c r="B39" s="92">
        <v>0</v>
      </c>
      <c r="C39" s="93">
        <f t="shared" si="7"/>
        <v>2000</v>
      </c>
      <c r="D39" s="102">
        <v>41.333333333333336</v>
      </c>
      <c r="E39" s="102">
        <v>42.866666666666667</v>
      </c>
      <c r="F39" s="102">
        <v>44.4</v>
      </c>
      <c r="G39" s="102">
        <v>45.933333333333337</v>
      </c>
      <c r="H39" s="102">
        <v>47.466666666666669</v>
      </c>
      <c r="I39" s="102">
        <v>49</v>
      </c>
      <c r="J39" s="102">
        <v>50.933333333333337</v>
      </c>
      <c r="K39" s="102">
        <v>52.866666666666667</v>
      </c>
      <c r="L39" s="102">
        <v>54.8</v>
      </c>
      <c r="M39" s="102">
        <v>56.733333333333341</v>
      </c>
      <c r="N39" s="102">
        <v>58.666666666666664</v>
      </c>
      <c r="O39" s="102">
        <v>61.133333333333333</v>
      </c>
      <c r="P39" s="102">
        <v>63.6</v>
      </c>
      <c r="Q39" s="102">
        <v>66.066666666666663</v>
      </c>
      <c r="R39" s="102">
        <v>68.533333333333317</v>
      </c>
      <c r="S39" s="102">
        <v>71</v>
      </c>
      <c r="T39" s="102">
        <v>73.466666666666669</v>
      </c>
      <c r="U39" s="102">
        <v>75.933333333333323</v>
      </c>
      <c r="V39" s="102">
        <v>78.400000000000006</v>
      </c>
      <c r="W39" s="102">
        <v>80.86666666666666</v>
      </c>
      <c r="X39" s="102">
        <v>83.333333333333329</v>
      </c>
      <c r="Y39" s="102">
        <v>86.6</v>
      </c>
      <c r="Z39" s="102">
        <v>89.86666666666666</v>
      </c>
      <c r="AA39" s="102">
        <v>93.133333333333312</v>
      </c>
      <c r="AB39" s="102">
        <v>96.4</v>
      </c>
      <c r="AC39" s="102">
        <v>99.666666666666671</v>
      </c>
      <c r="AD39" s="102">
        <v>103.26666666666667</v>
      </c>
      <c r="AE39" s="102">
        <v>106.86666666666666</v>
      </c>
      <c r="AF39" s="102">
        <v>110.46666666666667</v>
      </c>
      <c r="AG39" s="102">
        <v>114.06666666666666</v>
      </c>
      <c r="AH39" s="102">
        <v>117.66666666666667</v>
      </c>
    </row>
    <row r="40" spans="1:34" x14ac:dyDescent="0.2">
      <c r="A40" s="91">
        <v>2</v>
      </c>
      <c r="B40" s="92">
        <v>0.2</v>
      </c>
      <c r="C40" s="93">
        <f t="shared" si="7"/>
        <v>2002</v>
      </c>
      <c r="D40" s="102">
        <v>41.333333333333336</v>
      </c>
      <c r="E40" s="102">
        <v>42.866666666666667</v>
      </c>
      <c r="F40" s="102">
        <v>44.4</v>
      </c>
      <c r="G40" s="102">
        <v>45.933333333333337</v>
      </c>
      <c r="H40" s="102">
        <v>47.466666666666669</v>
      </c>
      <c r="I40" s="102">
        <v>49</v>
      </c>
      <c r="J40" s="102">
        <v>50.933333333333337</v>
      </c>
      <c r="K40" s="102">
        <v>52.866666666666667</v>
      </c>
      <c r="L40" s="102">
        <v>54.8</v>
      </c>
      <c r="M40" s="102">
        <v>56.733333333333341</v>
      </c>
      <c r="N40" s="102">
        <v>58.666666666666664</v>
      </c>
      <c r="O40" s="102">
        <v>61.133333333333333</v>
      </c>
      <c r="P40" s="102">
        <v>63.6</v>
      </c>
      <c r="Q40" s="102">
        <v>66.066666666666663</v>
      </c>
      <c r="R40" s="102">
        <v>68.533333333333317</v>
      </c>
      <c r="S40" s="102">
        <v>71</v>
      </c>
      <c r="T40" s="102">
        <v>73.466666666666669</v>
      </c>
      <c r="U40" s="102">
        <v>75.933333333333323</v>
      </c>
      <c r="V40" s="102">
        <v>78.400000000000006</v>
      </c>
      <c r="W40" s="102">
        <v>80.86666666666666</v>
      </c>
      <c r="X40" s="102">
        <v>83.333333333333329</v>
      </c>
      <c r="Y40" s="102">
        <v>86.6</v>
      </c>
      <c r="Z40" s="102">
        <v>89.86666666666666</v>
      </c>
      <c r="AA40" s="102">
        <v>93.133333333333312</v>
      </c>
      <c r="AB40" s="102">
        <v>96.4</v>
      </c>
      <c r="AC40" s="102">
        <v>99.666666666666671</v>
      </c>
      <c r="AD40" s="102">
        <v>103.26666666666667</v>
      </c>
      <c r="AE40" s="102">
        <v>106.86666666666666</v>
      </c>
      <c r="AF40" s="102">
        <v>110.46666666666667</v>
      </c>
      <c r="AG40" s="102">
        <v>114.06666666666666</v>
      </c>
      <c r="AH40" s="102">
        <v>117.66666666666667</v>
      </c>
    </row>
    <row r="41" spans="1:34" x14ac:dyDescent="0.2">
      <c r="A41" s="91">
        <v>2</v>
      </c>
      <c r="B41" s="95">
        <v>0.4</v>
      </c>
      <c r="C41" s="93">
        <f t="shared" si="7"/>
        <v>2004</v>
      </c>
      <c r="D41" s="97">
        <f t="shared" ref="D41:AH41" si="30">-(D9-D89)*1.5/4.5+D9</f>
        <v>41.333333333333336</v>
      </c>
      <c r="E41" s="97">
        <f t="shared" si="30"/>
        <v>42.866666666666667</v>
      </c>
      <c r="F41" s="97">
        <f t="shared" si="30"/>
        <v>44.4</v>
      </c>
      <c r="G41" s="97">
        <f t="shared" si="30"/>
        <v>45.933333333333337</v>
      </c>
      <c r="H41" s="97">
        <f t="shared" si="30"/>
        <v>47.466666666666669</v>
      </c>
      <c r="I41" s="97">
        <f t="shared" si="30"/>
        <v>49</v>
      </c>
      <c r="J41" s="97">
        <f t="shared" si="30"/>
        <v>50.933333333333337</v>
      </c>
      <c r="K41" s="97">
        <f t="shared" si="30"/>
        <v>52.866666666666667</v>
      </c>
      <c r="L41" s="97">
        <f t="shared" si="30"/>
        <v>54.800000000000004</v>
      </c>
      <c r="M41" s="97">
        <f t="shared" si="30"/>
        <v>56.733333333333341</v>
      </c>
      <c r="N41" s="97">
        <f t="shared" si="30"/>
        <v>58.666666666666664</v>
      </c>
      <c r="O41" s="97">
        <f t="shared" si="30"/>
        <v>61.133333333333333</v>
      </c>
      <c r="P41" s="97">
        <f t="shared" si="30"/>
        <v>63.599999999999994</v>
      </c>
      <c r="Q41" s="97">
        <f t="shared" si="30"/>
        <v>66.066666666666663</v>
      </c>
      <c r="R41" s="97">
        <f t="shared" si="30"/>
        <v>68.533333333333317</v>
      </c>
      <c r="S41" s="97">
        <f t="shared" si="30"/>
        <v>71</v>
      </c>
      <c r="T41" s="97">
        <f t="shared" si="30"/>
        <v>73.466666666666669</v>
      </c>
      <c r="U41" s="97">
        <f t="shared" si="30"/>
        <v>75.933333333333323</v>
      </c>
      <c r="V41" s="97">
        <f t="shared" si="30"/>
        <v>78.399999999999991</v>
      </c>
      <c r="W41" s="97">
        <f t="shared" si="30"/>
        <v>80.86666666666666</v>
      </c>
      <c r="X41" s="97">
        <f t="shared" si="30"/>
        <v>83.333333333333329</v>
      </c>
      <c r="Y41" s="97">
        <f t="shared" si="30"/>
        <v>86.6</v>
      </c>
      <c r="Z41" s="97">
        <f t="shared" si="30"/>
        <v>89.86666666666666</v>
      </c>
      <c r="AA41" s="97">
        <f t="shared" si="30"/>
        <v>93.133333333333312</v>
      </c>
      <c r="AB41" s="97">
        <f t="shared" si="30"/>
        <v>96.399999999999977</v>
      </c>
      <c r="AC41" s="97">
        <f t="shared" si="30"/>
        <v>99.666666666666671</v>
      </c>
      <c r="AD41" s="97">
        <f t="shared" si="30"/>
        <v>103.26666666666667</v>
      </c>
      <c r="AE41" s="97">
        <f t="shared" si="30"/>
        <v>106.86666666666666</v>
      </c>
      <c r="AF41" s="97">
        <f t="shared" si="30"/>
        <v>110.46666666666667</v>
      </c>
      <c r="AG41" s="97">
        <f t="shared" si="30"/>
        <v>114.06666666666666</v>
      </c>
      <c r="AH41" s="97">
        <f t="shared" si="30"/>
        <v>117.66666666666667</v>
      </c>
    </row>
    <row r="42" spans="1:34" x14ac:dyDescent="0.2">
      <c r="A42" s="91">
        <v>2</v>
      </c>
      <c r="B42" s="92">
        <v>0.6</v>
      </c>
      <c r="C42" s="93">
        <f t="shared" si="7"/>
        <v>2006</v>
      </c>
      <c r="D42" s="102">
        <f t="shared" ref="D42:AH42" si="31">-(D10-D90)*1.5/4.5+D10</f>
        <v>42.333333333333336</v>
      </c>
      <c r="E42" s="102">
        <f t="shared" si="31"/>
        <v>44</v>
      </c>
      <c r="F42" s="102">
        <f t="shared" si="31"/>
        <v>45.666666666666664</v>
      </c>
      <c r="G42" s="102">
        <f t="shared" si="31"/>
        <v>47.333333333333329</v>
      </c>
      <c r="H42" s="102">
        <f t="shared" si="31"/>
        <v>48.999999999999993</v>
      </c>
      <c r="I42" s="102">
        <f t="shared" si="31"/>
        <v>50.666666666666664</v>
      </c>
      <c r="J42" s="102">
        <f t="shared" si="31"/>
        <v>52.666666666666671</v>
      </c>
      <c r="K42" s="102">
        <f t="shared" si="31"/>
        <v>54.666666666666671</v>
      </c>
      <c r="L42" s="102">
        <f t="shared" si="31"/>
        <v>56.666666666666671</v>
      </c>
      <c r="M42" s="102">
        <f t="shared" si="31"/>
        <v>58.666666666666679</v>
      </c>
      <c r="N42" s="102">
        <f t="shared" si="31"/>
        <v>60.666666666666664</v>
      </c>
      <c r="O42" s="102">
        <f t="shared" si="31"/>
        <v>62.999999999999993</v>
      </c>
      <c r="P42" s="102">
        <f t="shared" si="31"/>
        <v>65.333333333333329</v>
      </c>
      <c r="Q42" s="102">
        <f t="shared" si="31"/>
        <v>67.666666666666657</v>
      </c>
      <c r="R42" s="102">
        <f t="shared" si="31"/>
        <v>69.999999999999986</v>
      </c>
      <c r="S42" s="102">
        <f t="shared" si="31"/>
        <v>72.333333333333329</v>
      </c>
      <c r="T42" s="102">
        <f t="shared" si="31"/>
        <v>75.066666666666663</v>
      </c>
      <c r="U42" s="102">
        <f t="shared" si="31"/>
        <v>77.8</v>
      </c>
      <c r="V42" s="102">
        <f t="shared" si="31"/>
        <v>80.533333333333331</v>
      </c>
      <c r="W42" s="102">
        <f t="shared" si="31"/>
        <v>83.266666666666666</v>
      </c>
      <c r="X42" s="102">
        <f t="shared" si="31"/>
        <v>86</v>
      </c>
      <c r="Y42" s="102">
        <f t="shared" si="31"/>
        <v>89.399999999999991</v>
      </c>
      <c r="Z42" s="102">
        <f t="shared" si="31"/>
        <v>92.8</v>
      </c>
      <c r="AA42" s="102">
        <f t="shared" si="31"/>
        <v>96.199999999999989</v>
      </c>
      <c r="AB42" s="102">
        <f t="shared" si="31"/>
        <v>99.59999999999998</v>
      </c>
      <c r="AC42" s="102">
        <f t="shared" si="31"/>
        <v>103</v>
      </c>
      <c r="AD42" s="102">
        <f t="shared" si="31"/>
        <v>107</v>
      </c>
      <c r="AE42" s="102">
        <f t="shared" si="31"/>
        <v>111.00000000000001</v>
      </c>
      <c r="AF42" s="102">
        <f t="shared" si="31"/>
        <v>115.00000000000001</v>
      </c>
      <c r="AG42" s="102">
        <f t="shared" si="31"/>
        <v>119.00000000000001</v>
      </c>
      <c r="AH42" s="102">
        <f t="shared" si="31"/>
        <v>123</v>
      </c>
    </row>
    <row r="43" spans="1:34" x14ac:dyDescent="0.2">
      <c r="A43" s="91">
        <v>2</v>
      </c>
      <c r="B43" s="101">
        <v>0.8</v>
      </c>
      <c r="C43" s="93">
        <f t="shared" si="7"/>
        <v>2008</v>
      </c>
      <c r="D43" s="97">
        <f t="shared" ref="D43:AH43" si="32">-(D11-D91)*1.5/4.5+D11</f>
        <v>43.333333333333336</v>
      </c>
      <c r="E43" s="97">
        <f t="shared" si="32"/>
        <v>45</v>
      </c>
      <c r="F43" s="97">
        <f t="shared" si="32"/>
        <v>46.666666666666664</v>
      </c>
      <c r="G43" s="97">
        <f t="shared" si="32"/>
        <v>48.333333333333329</v>
      </c>
      <c r="H43" s="97">
        <f t="shared" si="32"/>
        <v>49.999999999999993</v>
      </c>
      <c r="I43" s="97">
        <f t="shared" si="32"/>
        <v>51.666666666666664</v>
      </c>
      <c r="J43" s="97">
        <f t="shared" si="32"/>
        <v>53.666666666666671</v>
      </c>
      <c r="K43" s="97">
        <f t="shared" si="32"/>
        <v>55.666666666666671</v>
      </c>
      <c r="L43" s="97">
        <f t="shared" si="32"/>
        <v>57.666666666666671</v>
      </c>
      <c r="M43" s="97">
        <f t="shared" si="32"/>
        <v>59.666666666666679</v>
      </c>
      <c r="N43" s="97">
        <f t="shared" si="32"/>
        <v>61.666666666666664</v>
      </c>
      <c r="O43" s="97">
        <f t="shared" si="32"/>
        <v>64.133333333333326</v>
      </c>
      <c r="P43" s="97">
        <f t="shared" si="32"/>
        <v>66.599999999999994</v>
      </c>
      <c r="Q43" s="97">
        <f t="shared" si="32"/>
        <v>69.066666666666663</v>
      </c>
      <c r="R43" s="97">
        <f t="shared" si="32"/>
        <v>71.533333333333317</v>
      </c>
      <c r="S43" s="97">
        <f t="shared" si="32"/>
        <v>74</v>
      </c>
      <c r="T43" s="97">
        <f t="shared" si="32"/>
        <v>76.933333333333337</v>
      </c>
      <c r="U43" s="97">
        <f t="shared" si="32"/>
        <v>79.866666666666674</v>
      </c>
      <c r="V43" s="97">
        <f t="shared" si="32"/>
        <v>82.800000000000011</v>
      </c>
      <c r="W43" s="97">
        <f t="shared" si="32"/>
        <v>85.733333333333348</v>
      </c>
      <c r="X43" s="97">
        <f t="shared" si="32"/>
        <v>88.666666666666671</v>
      </c>
      <c r="Y43" s="97">
        <f t="shared" si="32"/>
        <v>92.266666666666666</v>
      </c>
      <c r="Z43" s="97">
        <f t="shared" si="32"/>
        <v>95.86666666666666</v>
      </c>
      <c r="AA43" s="97">
        <f t="shared" si="32"/>
        <v>99.466666666666669</v>
      </c>
      <c r="AB43" s="97">
        <f t="shared" si="32"/>
        <v>103.06666666666666</v>
      </c>
      <c r="AC43" s="97">
        <f t="shared" si="32"/>
        <v>106.66666666666667</v>
      </c>
      <c r="AD43" s="97">
        <f t="shared" si="32"/>
        <v>110.8</v>
      </c>
      <c r="AE43" s="97">
        <f t="shared" si="32"/>
        <v>114.93333333333332</v>
      </c>
      <c r="AF43" s="97">
        <f t="shared" si="32"/>
        <v>119.06666666666666</v>
      </c>
      <c r="AG43" s="97">
        <f t="shared" si="32"/>
        <v>123.19999999999999</v>
      </c>
      <c r="AH43" s="97">
        <f t="shared" si="32"/>
        <v>127.33333333333333</v>
      </c>
    </row>
    <row r="44" spans="1:34" x14ac:dyDescent="0.2">
      <c r="A44" s="91">
        <v>2</v>
      </c>
      <c r="B44" s="92">
        <v>1</v>
      </c>
      <c r="C44" s="93">
        <f t="shared" si="7"/>
        <v>2010</v>
      </c>
      <c r="D44" s="102">
        <f t="shared" ref="D44:AH44" si="33">-(D12-D92)*1.5/4.5+D12</f>
        <v>44.333333333333336</v>
      </c>
      <c r="E44" s="102">
        <f t="shared" si="33"/>
        <v>46.133333333333333</v>
      </c>
      <c r="F44" s="102">
        <f t="shared" si="33"/>
        <v>47.93333333333333</v>
      </c>
      <c r="G44" s="102">
        <f t="shared" si="33"/>
        <v>49.733333333333334</v>
      </c>
      <c r="H44" s="102">
        <f t="shared" si="33"/>
        <v>51.533333333333331</v>
      </c>
      <c r="I44" s="102">
        <f t="shared" si="33"/>
        <v>53.333333333333336</v>
      </c>
      <c r="J44" s="102">
        <f t="shared" si="33"/>
        <v>55.333333333333336</v>
      </c>
      <c r="K44" s="102">
        <f t="shared" si="33"/>
        <v>57.333333333333336</v>
      </c>
      <c r="L44" s="102">
        <f t="shared" si="33"/>
        <v>59.333333333333343</v>
      </c>
      <c r="M44" s="102">
        <f t="shared" si="33"/>
        <v>61.333333333333343</v>
      </c>
      <c r="N44" s="102">
        <f t="shared" si="33"/>
        <v>63.333333333333336</v>
      </c>
      <c r="O44" s="102">
        <f t="shared" si="33"/>
        <v>65.86666666666666</v>
      </c>
      <c r="P44" s="102">
        <f t="shared" si="33"/>
        <v>68.399999999999991</v>
      </c>
      <c r="Q44" s="102">
        <f t="shared" si="33"/>
        <v>70.933333333333323</v>
      </c>
      <c r="R44" s="102">
        <f t="shared" si="33"/>
        <v>73.466666666666654</v>
      </c>
      <c r="S44" s="102">
        <f t="shared" si="33"/>
        <v>76</v>
      </c>
      <c r="T44" s="102">
        <f t="shared" si="33"/>
        <v>79.066666666666663</v>
      </c>
      <c r="U44" s="102">
        <f t="shared" si="33"/>
        <v>82.13333333333334</v>
      </c>
      <c r="V44" s="102">
        <f t="shared" si="33"/>
        <v>85.200000000000017</v>
      </c>
      <c r="W44" s="102">
        <f t="shared" si="33"/>
        <v>88.26666666666668</v>
      </c>
      <c r="X44" s="102">
        <f t="shared" si="33"/>
        <v>91.333333333333329</v>
      </c>
      <c r="Y44" s="102">
        <f t="shared" si="33"/>
        <v>95.13333333333334</v>
      </c>
      <c r="Z44" s="102">
        <f t="shared" si="33"/>
        <v>98.933333333333337</v>
      </c>
      <c r="AA44" s="102">
        <f t="shared" si="33"/>
        <v>102.73333333333333</v>
      </c>
      <c r="AB44" s="102">
        <f t="shared" si="33"/>
        <v>106.53333333333335</v>
      </c>
      <c r="AC44" s="102">
        <f t="shared" si="33"/>
        <v>110.33333333333333</v>
      </c>
      <c r="AD44" s="102">
        <f t="shared" si="33"/>
        <v>114.66666666666667</v>
      </c>
      <c r="AE44" s="102">
        <f t="shared" si="33"/>
        <v>119</v>
      </c>
      <c r="AF44" s="102">
        <f t="shared" si="33"/>
        <v>123.33333333333334</v>
      </c>
      <c r="AG44" s="102">
        <f t="shared" si="33"/>
        <v>127.66666666666669</v>
      </c>
      <c r="AH44" s="102">
        <f t="shared" si="33"/>
        <v>132</v>
      </c>
    </row>
    <row r="45" spans="1:34" x14ac:dyDescent="0.2">
      <c r="A45" s="91">
        <v>2</v>
      </c>
      <c r="B45" s="101">
        <v>1.2</v>
      </c>
      <c r="C45" s="93">
        <f t="shared" si="7"/>
        <v>2012</v>
      </c>
      <c r="D45" s="97">
        <f t="shared" ref="D45:AH45" si="34">-(D13-D93)*1.5/4.5+D13</f>
        <v>46</v>
      </c>
      <c r="E45" s="97">
        <f t="shared" si="34"/>
        <v>47.6</v>
      </c>
      <c r="F45" s="97">
        <f t="shared" si="34"/>
        <v>49.199999999999996</v>
      </c>
      <c r="G45" s="97">
        <f t="shared" si="34"/>
        <v>50.8</v>
      </c>
      <c r="H45" s="97">
        <f t="shared" si="34"/>
        <v>52.4</v>
      </c>
      <c r="I45" s="97">
        <f t="shared" si="34"/>
        <v>54</v>
      </c>
      <c r="J45" s="97">
        <f t="shared" si="34"/>
        <v>56.199999999999996</v>
      </c>
      <c r="K45" s="97">
        <f t="shared" si="34"/>
        <v>58.4</v>
      </c>
      <c r="L45" s="97">
        <f t="shared" si="34"/>
        <v>60.6</v>
      </c>
      <c r="M45" s="97">
        <f t="shared" si="34"/>
        <v>62.800000000000004</v>
      </c>
      <c r="N45" s="97">
        <f t="shared" si="34"/>
        <v>65</v>
      </c>
      <c r="O45" s="97">
        <f t="shared" si="34"/>
        <v>67.533333333333331</v>
      </c>
      <c r="P45" s="97">
        <f t="shared" si="34"/>
        <v>70.066666666666663</v>
      </c>
      <c r="Q45" s="97">
        <f t="shared" si="34"/>
        <v>72.599999999999994</v>
      </c>
      <c r="R45" s="97">
        <f t="shared" si="34"/>
        <v>75.133333333333326</v>
      </c>
      <c r="S45" s="97">
        <f t="shared" si="34"/>
        <v>77.666666666666671</v>
      </c>
      <c r="T45" s="97">
        <f t="shared" si="34"/>
        <v>80.933333333333337</v>
      </c>
      <c r="U45" s="97">
        <f t="shared" si="34"/>
        <v>84.199999999999989</v>
      </c>
      <c r="V45" s="97">
        <f t="shared" si="34"/>
        <v>87.466666666666654</v>
      </c>
      <c r="W45" s="97">
        <f t="shared" si="34"/>
        <v>90.73333333333332</v>
      </c>
      <c r="X45" s="97">
        <f t="shared" si="34"/>
        <v>94</v>
      </c>
      <c r="Y45" s="97">
        <f t="shared" si="34"/>
        <v>97.8</v>
      </c>
      <c r="Z45" s="97">
        <f t="shared" si="34"/>
        <v>101.60000000000001</v>
      </c>
      <c r="AA45" s="97">
        <f t="shared" si="34"/>
        <v>105.4</v>
      </c>
      <c r="AB45" s="97">
        <f t="shared" si="34"/>
        <v>109.2</v>
      </c>
      <c r="AC45" s="97">
        <f t="shared" si="34"/>
        <v>113</v>
      </c>
      <c r="AD45" s="97">
        <f t="shared" si="34"/>
        <v>117.53333333333333</v>
      </c>
      <c r="AE45" s="97">
        <f t="shared" si="34"/>
        <v>122.06666666666666</v>
      </c>
      <c r="AF45" s="97">
        <f t="shared" si="34"/>
        <v>126.6</v>
      </c>
      <c r="AG45" s="97">
        <f t="shared" si="34"/>
        <v>131.13333333333333</v>
      </c>
      <c r="AH45" s="97">
        <f t="shared" si="34"/>
        <v>135.66666666666666</v>
      </c>
    </row>
    <row r="46" spans="1:34" x14ac:dyDescent="0.2">
      <c r="A46" s="91">
        <v>2</v>
      </c>
      <c r="B46" s="92">
        <v>1.4</v>
      </c>
      <c r="C46" s="93">
        <f t="shared" si="7"/>
        <v>2014</v>
      </c>
      <c r="D46" s="102">
        <f t="shared" ref="D46:AH46" si="35">-(D14-D94)*1.5/4.5+D14</f>
        <v>46.666666666666664</v>
      </c>
      <c r="E46" s="102">
        <f t="shared" si="35"/>
        <v>48.333333333333329</v>
      </c>
      <c r="F46" s="102">
        <f t="shared" si="35"/>
        <v>49.999999999999993</v>
      </c>
      <c r="G46" s="102">
        <f t="shared" si="35"/>
        <v>51.666666666666657</v>
      </c>
      <c r="H46" s="102">
        <f t="shared" si="35"/>
        <v>53.333333333333321</v>
      </c>
      <c r="I46" s="102">
        <f t="shared" si="35"/>
        <v>55</v>
      </c>
      <c r="J46" s="102">
        <f t="shared" si="35"/>
        <v>57.333333333333336</v>
      </c>
      <c r="K46" s="102">
        <f t="shared" si="35"/>
        <v>59.666666666666664</v>
      </c>
      <c r="L46" s="102">
        <f t="shared" si="35"/>
        <v>61.999999999999993</v>
      </c>
      <c r="M46" s="102">
        <f t="shared" si="35"/>
        <v>64.333333333333329</v>
      </c>
      <c r="N46" s="102">
        <f t="shared" si="35"/>
        <v>66.666666666666671</v>
      </c>
      <c r="O46" s="102">
        <f t="shared" si="35"/>
        <v>69.333333333333329</v>
      </c>
      <c r="P46" s="102">
        <f t="shared" si="35"/>
        <v>72</v>
      </c>
      <c r="Q46" s="102">
        <f t="shared" si="35"/>
        <v>74.666666666666671</v>
      </c>
      <c r="R46" s="102">
        <f t="shared" si="35"/>
        <v>77.333333333333329</v>
      </c>
      <c r="S46" s="102">
        <f t="shared" si="35"/>
        <v>80</v>
      </c>
      <c r="T46" s="102">
        <f t="shared" si="35"/>
        <v>83.333333333333329</v>
      </c>
      <c r="U46" s="102">
        <f t="shared" si="35"/>
        <v>86.666666666666657</v>
      </c>
      <c r="V46" s="102">
        <f t="shared" si="35"/>
        <v>89.999999999999986</v>
      </c>
      <c r="W46" s="102">
        <f t="shared" si="35"/>
        <v>93.333333333333314</v>
      </c>
      <c r="X46" s="102">
        <f t="shared" si="35"/>
        <v>96.666666666666671</v>
      </c>
      <c r="Y46" s="102">
        <f t="shared" si="35"/>
        <v>100.60000000000001</v>
      </c>
      <c r="Z46" s="102">
        <f t="shared" si="35"/>
        <v>104.53333333333335</v>
      </c>
      <c r="AA46" s="102">
        <f t="shared" si="35"/>
        <v>108.46666666666668</v>
      </c>
      <c r="AB46" s="102">
        <f t="shared" si="35"/>
        <v>112.40000000000002</v>
      </c>
      <c r="AC46" s="102">
        <f t="shared" si="35"/>
        <v>116.33333333333333</v>
      </c>
      <c r="AD46" s="102">
        <f t="shared" si="35"/>
        <v>121.06666666666666</v>
      </c>
      <c r="AE46" s="102">
        <f t="shared" si="35"/>
        <v>125.79999999999998</v>
      </c>
      <c r="AF46" s="102">
        <f t="shared" si="35"/>
        <v>130.5333333333333</v>
      </c>
      <c r="AG46" s="102">
        <f t="shared" si="35"/>
        <v>135.26666666666662</v>
      </c>
      <c r="AH46" s="102">
        <f t="shared" si="35"/>
        <v>140</v>
      </c>
    </row>
    <row r="47" spans="1:34" x14ac:dyDescent="0.2">
      <c r="A47" s="91">
        <v>2</v>
      </c>
      <c r="B47" s="101">
        <v>1.6</v>
      </c>
      <c r="C47" s="93">
        <f t="shared" si="7"/>
        <v>2016</v>
      </c>
      <c r="D47" s="97">
        <f t="shared" ref="D47:AH47" si="36">-(D15-D95)*1.5/4.5+D15</f>
        <v>47</v>
      </c>
      <c r="E47" s="97">
        <f t="shared" si="36"/>
        <v>48.933333333333337</v>
      </c>
      <c r="F47" s="97">
        <f t="shared" si="36"/>
        <v>50.866666666666667</v>
      </c>
      <c r="G47" s="97">
        <f t="shared" si="36"/>
        <v>52.800000000000004</v>
      </c>
      <c r="H47" s="97">
        <f t="shared" si="36"/>
        <v>54.733333333333341</v>
      </c>
      <c r="I47" s="97">
        <f t="shared" si="36"/>
        <v>56.666666666666664</v>
      </c>
      <c r="J47" s="97">
        <f t="shared" si="36"/>
        <v>58.866666666666667</v>
      </c>
      <c r="K47" s="97">
        <f t="shared" si="36"/>
        <v>61.06666666666667</v>
      </c>
      <c r="L47" s="97">
        <f t="shared" si="36"/>
        <v>63.266666666666673</v>
      </c>
      <c r="M47" s="97">
        <f t="shared" si="36"/>
        <v>65.466666666666683</v>
      </c>
      <c r="N47" s="97">
        <f t="shared" si="36"/>
        <v>67.666666666666671</v>
      </c>
      <c r="O47" s="97">
        <f t="shared" si="36"/>
        <v>70.533333333333331</v>
      </c>
      <c r="P47" s="97">
        <f t="shared" si="36"/>
        <v>73.400000000000006</v>
      </c>
      <c r="Q47" s="97">
        <f t="shared" si="36"/>
        <v>76.26666666666668</v>
      </c>
      <c r="R47" s="97">
        <f t="shared" si="36"/>
        <v>79.13333333333334</v>
      </c>
      <c r="S47" s="97">
        <f t="shared" si="36"/>
        <v>82</v>
      </c>
      <c r="T47" s="97">
        <f t="shared" si="36"/>
        <v>85.399999999999991</v>
      </c>
      <c r="U47" s="97">
        <f t="shared" si="36"/>
        <v>88.8</v>
      </c>
      <c r="V47" s="97">
        <f t="shared" si="36"/>
        <v>92.199999999999989</v>
      </c>
      <c r="W47" s="97">
        <f t="shared" si="36"/>
        <v>95.59999999999998</v>
      </c>
      <c r="X47" s="97">
        <f t="shared" si="36"/>
        <v>99</v>
      </c>
      <c r="Y47" s="97">
        <f t="shared" si="36"/>
        <v>103.06666666666668</v>
      </c>
      <c r="Z47" s="97">
        <f t="shared" si="36"/>
        <v>107.13333333333334</v>
      </c>
      <c r="AA47" s="97">
        <f t="shared" si="36"/>
        <v>111.20000000000002</v>
      </c>
      <c r="AB47" s="97">
        <f t="shared" si="36"/>
        <v>115.26666666666669</v>
      </c>
      <c r="AC47" s="97">
        <f t="shared" si="36"/>
        <v>119.33333333333333</v>
      </c>
      <c r="AD47" s="97">
        <f t="shared" si="36"/>
        <v>124.13333333333334</v>
      </c>
      <c r="AE47" s="97">
        <f t="shared" si="36"/>
        <v>128.93333333333334</v>
      </c>
      <c r="AF47" s="97">
        <f t="shared" si="36"/>
        <v>133.73333333333335</v>
      </c>
      <c r="AG47" s="97">
        <f t="shared" si="36"/>
        <v>138.53333333333333</v>
      </c>
      <c r="AH47" s="97">
        <f t="shared" si="36"/>
        <v>143.33333333333334</v>
      </c>
    </row>
    <row r="48" spans="1:34" x14ac:dyDescent="0.2">
      <c r="A48" s="91">
        <v>2</v>
      </c>
      <c r="B48" s="92">
        <v>1.8</v>
      </c>
      <c r="C48" s="93">
        <f t="shared" si="7"/>
        <v>2018</v>
      </c>
      <c r="D48" s="102">
        <f t="shared" ref="D48:AH48" si="37">-(D16-D96)*1.5/4.5+D16</f>
        <v>48.666666666666664</v>
      </c>
      <c r="E48" s="102">
        <f t="shared" si="37"/>
        <v>50.466666666666669</v>
      </c>
      <c r="F48" s="102">
        <f t="shared" si="37"/>
        <v>52.266666666666666</v>
      </c>
      <c r="G48" s="102">
        <f t="shared" si="37"/>
        <v>54.066666666666663</v>
      </c>
      <c r="H48" s="102">
        <f t="shared" si="37"/>
        <v>55.866666666666667</v>
      </c>
      <c r="I48" s="102">
        <f t="shared" si="37"/>
        <v>57.666666666666664</v>
      </c>
      <c r="J48" s="102">
        <f t="shared" si="37"/>
        <v>59.999999999999993</v>
      </c>
      <c r="K48" s="102">
        <f t="shared" si="37"/>
        <v>62.333333333333321</v>
      </c>
      <c r="L48" s="102">
        <f t="shared" si="37"/>
        <v>64.666666666666657</v>
      </c>
      <c r="M48" s="102">
        <f t="shared" si="37"/>
        <v>66.999999999999986</v>
      </c>
      <c r="N48" s="102">
        <f t="shared" si="37"/>
        <v>69.333333333333329</v>
      </c>
      <c r="O48" s="102">
        <f t="shared" si="37"/>
        <v>72.2</v>
      </c>
      <c r="P48" s="102">
        <f t="shared" si="37"/>
        <v>75.066666666666677</v>
      </c>
      <c r="Q48" s="102">
        <f t="shared" si="37"/>
        <v>77.933333333333337</v>
      </c>
      <c r="R48" s="102">
        <f t="shared" si="37"/>
        <v>80.800000000000011</v>
      </c>
      <c r="S48" s="102">
        <f t="shared" si="37"/>
        <v>83.666666666666671</v>
      </c>
      <c r="T48" s="102">
        <f t="shared" si="37"/>
        <v>87.266666666666666</v>
      </c>
      <c r="U48" s="102">
        <f t="shared" si="37"/>
        <v>90.86666666666666</v>
      </c>
      <c r="V48" s="102">
        <f t="shared" si="37"/>
        <v>94.466666666666669</v>
      </c>
      <c r="W48" s="102">
        <f t="shared" si="37"/>
        <v>98.066666666666663</v>
      </c>
      <c r="X48" s="102">
        <f t="shared" si="37"/>
        <v>101.66666666666667</v>
      </c>
      <c r="Y48" s="102">
        <f t="shared" si="37"/>
        <v>105.86666666666666</v>
      </c>
      <c r="Z48" s="102">
        <f t="shared" si="37"/>
        <v>110.06666666666666</v>
      </c>
      <c r="AA48" s="102">
        <f t="shared" si="37"/>
        <v>114.26666666666667</v>
      </c>
      <c r="AB48" s="102">
        <f t="shared" si="37"/>
        <v>118.46666666666665</v>
      </c>
      <c r="AC48" s="102">
        <f t="shared" si="37"/>
        <v>122.66666666666667</v>
      </c>
      <c r="AD48" s="102">
        <f t="shared" si="37"/>
        <v>127.53333333333333</v>
      </c>
      <c r="AE48" s="102">
        <f t="shared" si="37"/>
        <v>132.4</v>
      </c>
      <c r="AF48" s="102">
        <f t="shared" si="37"/>
        <v>137.26666666666668</v>
      </c>
      <c r="AG48" s="102">
        <f t="shared" si="37"/>
        <v>142.13333333333335</v>
      </c>
      <c r="AH48" s="102">
        <f t="shared" si="37"/>
        <v>147</v>
      </c>
    </row>
    <row r="49" spans="1:34" x14ac:dyDescent="0.2">
      <c r="A49" s="91">
        <v>2</v>
      </c>
      <c r="B49" s="101">
        <v>2</v>
      </c>
      <c r="C49" s="93">
        <f t="shared" si="7"/>
        <v>2020</v>
      </c>
      <c r="D49" s="97">
        <f t="shared" ref="D49:J54" si="38">-(D17-D97)*1.5/4.5+D17</f>
        <v>49.666666666666664</v>
      </c>
      <c r="E49" s="97">
        <f t="shared" si="38"/>
        <v>51.6</v>
      </c>
      <c r="F49" s="97">
        <f t="shared" si="38"/>
        <v>53.533333333333339</v>
      </c>
      <c r="G49" s="97">
        <f t="shared" si="38"/>
        <v>55.466666666666669</v>
      </c>
      <c r="H49" s="97">
        <f t="shared" si="38"/>
        <v>57.400000000000006</v>
      </c>
      <c r="I49" s="97">
        <f t="shared" si="38"/>
        <v>59.333333333333336</v>
      </c>
      <c r="J49" s="97">
        <f t="shared" si="38"/>
        <v>61.666666666666664</v>
      </c>
      <c r="K49" s="97">
        <f t="shared" ref="K49:AH49" si="39">-(K17-K97)*1.5/4.5+K17</f>
        <v>63.999999999999993</v>
      </c>
      <c r="L49" s="97">
        <f t="shared" si="39"/>
        <v>66.333333333333314</v>
      </c>
      <c r="M49" s="97">
        <f t="shared" si="39"/>
        <v>68.666666666666643</v>
      </c>
      <c r="N49" s="97">
        <f t="shared" si="39"/>
        <v>71</v>
      </c>
      <c r="O49" s="97">
        <f t="shared" si="39"/>
        <v>73.933333333333337</v>
      </c>
      <c r="P49" s="97">
        <f t="shared" si="39"/>
        <v>76.866666666666674</v>
      </c>
      <c r="Q49" s="97">
        <f t="shared" si="39"/>
        <v>79.800000000000011</v>
      </c>
      <c r="R49" s="97">
        <f t="shared" si="39"/>
        <v>82.733333333333334</v>
      </c>
      <c r="S49" s="97">
        <f t="shared" si="39"/>
        <v>85.666666666666671</v>
      </c>
      <c r="T49" s="97">
        <f t="shared" si="39"/>
        <v>89.266666666666666</v>
      </c>
      <c r="U49" s="97">
        <f t="shared" si="39"/>
        <v>92.86666666666666</v>
      </c>
      <c r="V49" s="97">
        <f t="shared" si="39"/>
        <v>96.466666666666669</v>
      </c>
      <c r="W49" s="97">
        <f t="shared" si="39"/>
        <v>100.06666666666666</v>
      </c>
      <c r="X49" s="97">
        <f t="shared" si="39"/>
        <v>103.66666666666667</v>
      </c>
      <c r="Y49" s="97">
        <f t="shared" si="39"/>
        <v>108</v>
      </c>
      <c r="Z49" s="97">
        <f t="shared" si="39"/>
        <v>112.33333333333333</v>
      </c>
      <c r="AA49" s="97">
        <f t="shared" si="39"/>
        <v>116.66666666666667</v>
      </c>
      <c r="AB49" s="97">
        <f t="shared" si="39"/>
        <v>121.00000000000001</v>
      </c>
      <c r="AC49" s="97">
        <f t="shared" si="39"/>
        <v>125.33333333333333</v>
      </c>
      <c r="AD49" s="97">
        <f t="shared" si="39"/>
        <v>130.4</v>
      </c>
      <c r="AE49" s="97">
        <f t="shared" si="39"/>
        <v>135.46666666666667</v>
      </c>
      <c r="AF49" s="97">
        <f t="shared" si="39"/>
        <v>140.53333333333333</v>
      </c>
      <c r="AG49" s="97">
        <f t="shared" si="39"/>
        <v>145.6</v>
      </c>
      <c r="AH49" s="97">
        <f t="shared" si="39"/>
        <v>150.66666666666666</v>
      </c>
    </row>
    <row r="50" spans="1:34" x14ac:dyDescent="0.2">
      <c r="A50" s="91">
        <v>2</v>
      </c>
      <c r="B50" s="92">
        <v>2.2000000000000002</v>
      </c>
      <c r="C50" s="93">
        <f t="shared" si="7"/>
        <v>2022</v>
      </c>
      <c r="D50" s="102">
        <f t="shared" si="38"/>
        <v>50.333333333333336</v>
      </c>
      <c r="E50" s="102">
        <f t="shared" si="38"/>
        <v>52.333333333333336</v>
      </c>
      <c r="F50" s="102">
        <f t="shared" si="38"/>
        <v>54.333333333333336</v>
      </c>
      <c r="G50" s="102">
        <f t="shared" si="38"/>
        <v>56.333333333333343</v>
      </c>
      <c r="H50" s="102">
        <f t="shared" si="38"/>
        <v>58.333333333333343</v>
      </c>
      <c r="I50" s="102">
        <f t="shared" si="38"/>
        <v>60.333333333333336</v>
      </c>
      <c r="J50" s="102">
        <f t="shared" si="38"/>
        <v>62.8</v>
      </c>
      <c r="K50" s="102">
        <f t="shared" ref="K50:AH50" si="40">-(K18-K98)*1.5/4.5+K18</f>
        <v>65.266666666666666</v>
      </c>
      <c r="L50" s="102">
        <f t="shared" si="40"/>
        <v>67.73333333333332</v>
      </c>
      <c r="M50" s="102">
        <f t="shared" si="40"/>
        <v>70.199999999999989</v>
      </c>
      <c r="N50" s="102">
        <f t="shared" si="40"/>
        <v>72.666666666666671</v>
      </c>
      <c r="O50" s="102">
        <f t="shared" si="40"/>
        <v>75.86666666666666</v>
      </c>
      <c r="P50" s="102">
        <f t="shared" si="40"/>
        <v>79.066666666666663</v>
      </c>
      <c r="Q50" s="102">
        <f t="shared" si="40"/>
        <v>82.266666666666652</v>
      </c>
      <c r="R50" s="102">
        <f t="shared" si="40"/>
        <v>85.466666666666654</v>
      </c>
      <c r="S50" s="102">
        <f t="shared" si="40"/>
        <v>88.666666666666671</v>
      </c>
      <c r="T50" s="102">
        <f t="shared" si="40"/>
        <v>92.2</v>
      </c>
      <c r="U50" s="102">
        <f t="shared" si="40"/>
        <v>95.733333333333334</v>
      </c>
      <c r="V50" s="102">
        <f t="shared" si="40"/>
        <v>99.266666666666666</v>
      </c>
      <c r="W50" s="102">
        <f t="shared" si="40"/>
        <v>102.8</v>
      </c>
      <c r="X50" s="102">
        <f t="shared" si="40"/>
        <v>106.33333333333333</v>
      </c>
      <c r="Y50" s="102">
        <f t="shared" si="40"/>
        <v>110.66666666666667</v>
      </c>
      <c r="Z50" s="102">
        <f t="shared" si="40"/>
        <v>115</v>
      </c>
      <c r="AA50" s="102">
        <f t="shared" si="40"/>
        <v>119.33333333333334</v>
      </c>
      <c r="AB50" s="102">
        <f t="shared" si="40"/>
        <v>123.66666666666669</v>
      </c>
      <c r="AC50" s="102">
        <f t="shared" si="40"/>
        <v>128</v>
      </c>
      <c r="AD50" s="102">
        <f t="shared" si="40"/>
        <v>133.06666666666666</v>
      </c>
      <c r="AE50" s="102">
        <f t="shared" si="40"/>
        <v>138.13333333333333</v>
      </c>
      <c r="AF50" s="102">
        <f t="shared" si="40"/>
        <v>143.19999999999999</v>
      </c>
      <c r="AG50" s="102">
        <f t="shared" si="40"/>
        <v>148.26666666666665</v>
      </c>
      <c r="AH50" s="102">
        <f t="shared" si="40"/>
        <v>153.33333333333334</v>
      </c>
    </row>
    <row r="51" spans="1:34" x14ac:dyDescent="0.2">
      <c r="A51" s="91">
        <v>2</v>
      </c>
      <c r="B51" s="101">
        <v>2.4</v>
      </c>
      <c r="C51" s="93">
        <f t="shared" si="7"/>
        <v>2024</v>
      </c>
      <c r="D51" s="97">
        <f t="shared" si="38"/>
        <v>51.333333333333336</v>
      </c>
      <c r="E51" s="97">
        <f t="shared" si="38"/>
        <v>53.333333333333336</v>
      </c>
      <c r="F51" s="97">
        <f t="shared" si="38"/>
        <v>55.333333333333336</v>
      </c>
      <c r="G51" s="97">
        <f t="shared" si="38"/>
        <v>57.333333333333343</v>
      </c>
      <c r="H51" s="97">
        <f t="shared" si="38"/>
        <v>59.333333333333343</v>
      </c>
      <c r="I51" s="97">
        <f t="shared" si="38"/>
        <v>61.333333333333336</v>
      </c>
      <c r="J51" s="97">
        <f t="shared" si="38"/>
        <v>63.8</v>
      </c>
      <c r="K51" s="97">
        <f t="shared" ref="K51:AH51" si="41">-(K19-K99)*1.5/4.5+K19</f>
        <v>66.266666666666666</v>
      </c>
      <c r="L51" s="97">
        <f t="shared" si="41"/>
        <v>68.73333333333332</v>
      </c>
      <c r="M51" s="97">
        <f t="shared" si="41"/>
        <v>71.199999999999989</v>
      </c>
      <c r="N51" s="97">
        <f t="shared" si="41"/>
        <v>73.666666666666671</v>
      </c>
      <c r="O51" s="97">
        <f t="shared" si="41"/>
        <v>76.800000000000011</v>
      </c>
      <c r="P51" s="97">
        <f t="shared" si="41"/>
        <v>79.933333333333337</v>
      </c>
      <c r="Q51" s="97">
        <f t="shared" si="41"/>
        <v>83.066666666666677</v>
      </c>
      <c r="R51" s="97">
        <f t="shared" si="41"/>
        <v>86.200000000000017</v>
      </c>
      <c r="S51" s="97">
        <f t="shared" si="41"/>
        <v>89.333333333333329</v>
      </c>
      <c r="T51" s="97">
        <f t="shared" si="41"/>
        <v>93.066666666666663</v>
      </c>
      <c r="U51" s="97">
        <f t="shared" si="41"/>
        <v>96.8</v>
      </c>
      <c r="V51" s="97">
        <f t="shared" si="41"/>
        <v>100.53333333333333</v>
      </c>
      <c r="W51" s="97">
        <f t="shared" si="41"/>
        <v>104.26666666666667</v>
      </c>
      <c r="X51" s="97">
        <f t="shared" si="41"/>
        <v>108</v>
      </c>
      <c r="Y51" s="97">
        <f t="shared" si="41"/>
        <v>112.53333333333333</v>
      </c>
      <c r="Z51" s="97">
        <f t="shared" si="41"/>
        <v>117.06666666666666</v>
      </c>
      <c r="AA51" s="97">
        <f t="shared" si="41"/>
        <v>121.6</v>
      </c>
      <c r="AB51" s="97">
        <f t="shared" si="41"/>
        <v>126.13333333333333</v>
      </c>
      <c r="AC51" s="97">
        <f t="shared" si="41"/>
        <v>130.66666666666666</v>
      </c>
      <c r="AD51" s="97">
        <f t="shared" si="41"/>
        <v>135.93333333333334</v>
      </c>
      <c r="AE51" s="97">
        <f t="shared" si="41"/>
        <v>141.20000000000002</v>
      </c>
      <c r="AF51" s="97">
        <f t="shared" si="41"/>
        <v>146.4666666666667</v>
      </c>
      <c r="AG51" s="97">
        <f t="shared" si="41"/>
        <v>151.73333333333338</v>
      </c>
      <c r="AH51" s="97">
        <f t="shared" si="41"/>
        <v>157</v>
      </c>
    </row>
    <row r="52" spans="1:34" x14ac:dyDescent="0.2">
      <c r="A52" s="91">
        <v>2</v>
      </c>
      <c r="B52" s="92">
        <v>2.6</v>
      </c>
      <c r="C52" s="93">
        <f t="shared" si="7"/>
        <v>2026</v>
      </c>
      <c r="D52" s="102">
        <f t="shared" si="38"/>
        <v>52.333333333333336</v>
      </c>
      <c r="E52" s="102">
        <f t="shared" si="38"/>
        <v>54.466666666666669</v>
      </c>
      <c r="F52" s="102">
        <f t="shared" si="38"/>
        <v>56.6</v>
      </c>
      <c r="G52" s="102">
        <f t="shared" si="38"/>
        <v>58.733333333333334</v>
      </c>
      <c r="H52" s="102">
        <f t="shared" si="38"/>
        <v>60.866666666666674</v>
      </c>
      <c r="I52" s="102">
        <f t="shared" si="38"/>
        <v>63</v>
      </c>
      <c r="J52" s="102">
        <f t="shared" si="38"/>
        <v>65.466666666666669</v>
      </c>
      <c r="K52" s="102">
        <f t="shared" ref="K52:AH52" si="42">-(K20-K100)*1.5/4.5+K20</f>
        <v>67.933333333333323</v>
      </c>
      <c r="L52" s="102">
        <f t="shared" si="42"/>
        <v>70.399999999999991</v>
      </c>
      <c r="M52" s="102">
        <f t="shared" si="42"/>
        <v>72.86666666666666</v>
      </c>
      <c r="N52" s="102">
        <f t="shared" si="42"/>
        <v>75.333333333333329</v>
      </c>
      <c r="O52" s="102">
        <f t="shared" si="42"/>
        <v>78.466666666666669</v>
      </c>
      <c r="P52" s="102">
        <f t="shared" si="42"/>
        <v>81.600000000000009</v>
      </c>
      <c r="Q52" s="102">
        <f t="shared" si="42"/>
        <v>84.733333333333348</v>
      </c>
      <c r="R52" s="102">
        <f t="shared" si="42"/>
        <v>87.866666666666674</v>
      </c>
      <c r="S52" s="102">
        <f t="shared" si="42"/>
        <v>91</v>
      </c>
      <c r="T52" s="102">
        <f t="shared" si="42"/>
        <v>94.933333333333337</v>
      </c>
      <c r="U52" s="102">
        <f t="shared" si="42"/>
        <v>98.866666666666674</v>
      </c>
      <c r="V52" s="102">
        <f t="shared" si="42"/>
        <v>102.80000000000001</v>
      </c>
      <c r="W52" s="102">
        <f t="shared" si="42"/>
        <v>106.73333333333335</v>
      </c>
      <c r="X52" s="102">
        <f t="shared" si="42"/>
        <v>110.66666666666667</v>
      </c>
      <c r="Y52" s="102">
        <f t="shared" si="42"/>
        <v>115.2</v>
      </c>
      <c r="Z52" s="102">
        <f t="shared" si="42"/>
        <v>119.73333333333333</v>
      </c>
      <c r="AA52" s="102">
        <f t="shared" si="42"/>
        <v>124.26666666666667</v>
      </c>
      <c r="AB52" s="102">
        <f t="shared" si="42"/>
        <v>128.79999999999998</v>
      </c>
      <c r="AC52" s="102">
        <f t="shared" si="42"/>
        <v>133.33333333333334</v>
      </c>
      <c r="AD52" s="102">
        <f t="shared" si="42"/>
        <v>138.73333333333335</v>
      </c>
      <c r="AE52" s="102">
        <f t="shared" si="42"/>
        <v>144.13333333333333</v>
      </c>
      <c r="AF52" s="102">
        <f t="shared" si="42"/>
        <v>149.53333333333333</v>
      </c>
      <c r="AG52" s="102">
        <f t="shared" si="42"/>
        <v>154.93333333333334</v>
      </c>
      <c r="AH52" s="102">
        <f t="shared" si="42"/>
        <v>160.33333333333334</v>
      </c>
    </row>
    <row r="53" spans="1:34" x14ac:dyDescent="0.2">
      <c r="A53" s="91">
        <v>2</v>
      </c>
      <c r="B53" s="101">
        <v>2.8</v>
      </c>
      <c r="C53" s="93">
        <f t="shared" si="7"/>
        <v>2028</v>
      </c>
      <c r="D53" s="97">
        <f t="shared" si="38"/>
        <v>53</v>
      </c>
      <c r="E53" s="97">
        <f t="shared" si="38"/>
        <v>55.133333333333333</v>
      </c>
      <c r="F53" s="97">
        <f t="shared" si="38"/>
        <v>57.266666666666666</v>
      </c>
      <c r="G53" s="97">
        <f t="shared" si="38"/>
        <v>59.400000000000006</v>
      </c>
      <c r="H53" s="97">
        <f t="shared" si="38"/>
        <v>61.533333333333339</v>
      </c>
      <c r="I53" s="97">
        <f t="shared" si="38"/>
        <v>63.666666666666664</v>
      </c>
      <c r="J53" s="97">
        <f t="shared" si="38"/>
        <v>66.333333333333329</v>
      </c>
      <c r="K53" s="97">
        <f t="shared" ref="K53:AH53" si="43">-(K21-K101)*1.5/4.5+K21</f>
        <v>69</v>
      </c>
      <c r="L53" s="97">
        <f t="shared" si="43"/>
        <v>71.666666666666671</v>
      </c>
      <c r="M53" s="97">
        <f t="shared" si="43"/>
        <v>74.333333333333329</v>
      </c>
      <c r="N53" s="97">
        <f t="shared" si="43"/>
        <v>77</v>
      </c>
      <c r="O53" s="97">
        <f t="shared" si="43"/>
        <v>80.13333333333334</v>
      </c>
      <c r="P53" s="97">
        <f t="shared" si="43"/>
        <v>83.26666666666668</v>
      </c>
      <c r="Q53" s="97">
        <f t="shared" si="43"/>
        <v>86.4</v>
      </c>
      <c r="R53" s="97">
        <f t="shared" si="43"/>
        <v>89.533333333333346</v>
      </c>
      <c r="S53" s="97">
        <f t="shared" si="43"/>
        <v>92.666666666666671</v>
      </c>
      <c r="T53" s="97">
        <f t="shared" si="43"/>
        <v>96.666666666666671</v>
      </c>
      <c r="U53" s="97">
        <f t="shared" si="43"/>
        <v>100.66666666666667</v>
      </c>
      <c r="V53" s="97">
        <f t="shared" si="43"/>
        <v>104.66666666666669</v>
      </c>
      <c r="W53" s="97">
        <f t="shared" si="43"/>
        <v>108.66666666666669</v>
      </c>
      <c r="X53" s="97">
        <f t="shared" si="43"/>
        <v>112.66666666666667</v>
      </c>
      <c r="Y53" s="97">
        <f t="shared" si="43"/>
        <v>117.33333333333333</v>
      </c>
      <c r="Z53" s="97">
        <f t="shared" si="43"/>
        <v>121.99999999999999</v>
      </c>
      <c r="AA53" s="97">
        <f t="shared" si="43"/>
        <v>126.66666666666664</v>
      </c>
      <c r="AB53" s="97">
        <f t="shared" si="43"/>
        <v>131.33333333333329</v>
      </c>
      <c r="AC53" s="97">
        <f t="shared" si="43"/>
        <v>136</v>
      </c>
      <c r="AD53" s="97">
        <f t="shared" si="43"/>
        <v>141.4</v>
      </c>
      <c r="AE53" s="97">
        <f t="shared" si="43"/>
        <v>146.80000000000001</v>
      </c>
      <c r="AF53" s="97">
        <f t="shared" si="43"/>
        <v>152.19999999999999</v>
      </c>
      <c r="AG53" s="97">
        <f t="shared" si="43"/>
        <v>157.6</v>
      </c>
      <c r="AH53" s="97">
        <f t="shared" si="43"/>
        <v>163</v>
      </c>
    </row>
    <row r="54" spans="1:34" x14ac:dyDescent="0.2">
      <c r="A54" s="91">
        <v>2</v>
      </c>
      <c r="B54" s="92">
        <v>3</v>
      </c>
      <c r="C54" s="93">
        <f t="shared" si="7"/>
        <v>2030</v>
      </c>
      <c r="D54" s="102">
        <f t="shared" si="38"/>
        <v>54</v>
      </c>
      <c r="E54" s="102">
        <f t="shared" si="38"/>
        <v>56.133333333333333</v>
      </c>
      <c r="F54" s="102">
        <f t="shared" si="38"/>
        <v>58.266666666666666</v>
      </c>
      <c r="G54" s="102">
        <f t="shared" si="38"/>
        <v>60.400000000000006</v>
      </c>
      <c r="H54" s="102">
        <f t="shared" si="38"/>
        <v>62.533333333333339</v>
      </c>
      <c r="I54" s="102">
        <f t="shared" si="38"/>
        <v>64.666666666666671</v>
      </c>
      <c r="J54" s="102">
        <f t="shared" si="38"/>
        <v>67.400000000000006</v>
      </c>
      <c r="K54" s="102">
        <f t="shared" ref="K54:AH54" si="44">-(K22-K102)*1.5/4.5+K22</f>
        <v>70.13333333333334</v>
      </c>
      <c r="L54" s="102">
        <f t="shared" si="44"/>
        <v>72.866666666666674</v>
      </c>
      <c r="M54" s="102">
        <f t="shared" si="44"/>
        <v>75.600000000000009</v>
      </c>
      <c r="N54" s="102">
        <f t="shared" si="44"/>
        <v>78.333333333333329</v>
      </c>
      <c r="O54" s="102">
        <f t="shared" si="44"/>
        <v>81.599999999999994</v>
      </c>
      <c r="P54" s="102">
        <f t="shared" si="44"/>
        <v>84.86666666666666</v>
      </c>
      <c r="Q54" s="102">
        <f t="shared" si="44"/>
        <v>88.133333333333326</v>
      </c>
      <c r="R54" s="102">
        <f t="shared" si="44"/>
        <v>91.399999999999977</v>
      </c>
      <c r="S54" s="102">
        <f t="shared" si="44"/>
        <v>94.666666666666671</v>
      </c>
      <c r="T54" s="102">
        <f t="shared" si="44"/>
        <v>98.600000000000009</v>
      </c>
      <c r="U54" s="102">
        <f t="shared" si="44"/>
        <v>102.53333333333335</v>
      </c>
      <c r="V54" s="102">
        <f t="shared" si="44"/>
        <v>106.46666666666668</v>
      </c>
      <c r="W54" s="102">
        <f t="shared" si="44"/>
        <v>110.40000000000002</v>
      </c>
      <c r="X54" s="102">
        <f t="shared" si="44"/>
        <v>114.33333333333333</v>
      </c>
      <c r="Y54" s="102">
        <f t="shared" si="44"/>
        <v>119.06666666666666</v>
      </c>
      <c r="Z54" s="102">
        <f t="shared" si="44"/>
        <v>123.79999999999998</v>
      </c>
      <c r="AA54" s="102">
        <f t="shared" si="44"/>
        <v>128.5333333333333</v>
      </c>
      <c r="AB54" s="102">
        <f t="shared" si="44"/>
        <v>133.26666666666662</v>
      </c>
      <c r="AC54" s="102">
        <f t="shared" si="44"/>
        <v>138</v>
      </c>
      <c r="AD54" s="102">
        <f t="shared" si="44"/>
        <v>143.6</v>
      </c>
      <c r="AE54" s="102">
        <f t="shared" si="44"/>
        <v>149.19999999999999</v>
      </c>
      <c r="AF54" s="102">
        <f t="shared" si="44"/>
        <v>154.79999999999998</v>
      </c>
      <c r="AG54" s="102">
        <f t="shared" si="44"/>
        <v>160.39999999999998</v>
      </c>
      <c r="AH54" s="102">
        <f t="shared" si="44"/>
        <v>166</v>
      </c>
    </row>
    <row r="55" spans="1:34" x14ac:dyDescent="0.2">
      <c r="A55" s="91">
        <v>3</v>
      </c>
      <c r="B55" s="92">
        <v>0</v>
      </c>
      <c r="C55" s="93">
        <f t="shared" si="7"/>
        <v>3000</v>
      </c>
      <c r="D55" s="102">
        <v>38.222222222222221</v>
      </c>
      <c r="E55" s="102">
        <v>39.711111111111109</v>
      </c>
      <c r="F55" s="102">
        <v>41.2</v>
      </c>
      <c r="G55" s="102">
        <v>42.68888888888889</v>
      </c>
      <c r="H55" s="102">
        <v>44.177777777777777</v>
      </c>
      <c r="I55" s="102">
        <v>45.666666666666664</v>
      </c>
      <c r="J55" s="102">
        <v>47.422222222222224</v>
      </c>
      <c r="K55" s="102">
        <v>49.177777777777777</v>
      </c>
      <c r="L55" s="102">
        <v>50.933333333333337</v>
      </c>
      <c r="M55" s="102">
        <v>52.68888888888889</v>
      </c>
      <c r="N55" s="102">
        <v>54.444444444444443</v>
      </c>
      <c r="O55" s="102">
        <v>56.688888888888883</v>
      </c>
      <c r="P55" s="102">
        <v>58.93333333333333</v>
      </c>
      <c r="Q55" s="102">
        <v>61.17777777777777</v>
      </c>
      <c r="R55" s="102">
        <v>63.42222222222221</v>
      </c>
      <c r="S55" s="102">
        <v>65.666666666666671</v>
      </c>
      <c r="T55" s="102">
        <v>68.044444444444451</v>
      </c>
      <c r="U55" s="102">
        <v>70.422222222222217</v>
      </c>
      <c r="V55" s="102">
        <v>72.8</v>
      </c>
      <c r="W55" s="102">
        <v>75.177777777777777</v>
      </c>
      <c r="X55" s="102">
        <v>77.555555555555557</v>
      </c>
      <c r="Y55" s="102">
        <v>80.599999999999994</v>
      </c>
      <c r="Z55" s="102">
        <v>83.644444444444431</v>
      </c>
      <c r="AA55" s="102">
        <v>86.688888888888869</v>
      </c>
      <c r="AB55" s="102">
        <v>89.733333333333306</v>
      </c>
      <c r="AC55" s="102">
        <v>92.777777777777771</v>
      </c>
      <c r="AD55" s="102">
        <v>96.111111111111114</v>
      </c>
      <c r="AE55" s="102">
        <v>99.444444444444443</v>
      </c>
      <c r="AF55" s="102">
        <v>102.77777777777777</v>
      </c>
      <c r="AG55" s="102">
        <v>106.1111111111111</v>
      </c>
      <c r="AH55" s="102">
        <v>109.44444444444444</v>
      </c>
    </row>
    <row r="56" spans="1:34" x14ac:dyDescent="0.2">
      <c r="A56" s="91">
        <v>3</v>
      </c>
      <c r="B56" s="92">
        <v>0.2</v>
      </c>
      <c r="C56" s="93">
        <f t="shared" ref="C56" si="45">(A56*100+B56)*10</f>
        <v>3002</v>
      </c>
      <c r="D56" s="102">
        <v>38.222222222222221</v>
      </c>
      <c r="E56" s="102">
        <v>39.711111111111109</v>
      </c>
      <c r="F56" s="102">
        <v>41.2</v>
      </c>
      <c r="G56" s="102">
        <v>42.68888888888889</v>
      </c>
      <c r="H56" s="102">
        <v>44.177777777777777</v>
      </c>
      <c r="I56" s="102">
        <v>45.666666666666664</v>
      </c>
      <c r="J56" s="102">
        <v>47.422222222222224</v>
      </c>
      <c r="K56" s="102">
        <v>49.177777777777777</v>
      </c>
      <c r="L56" s="102">
        <v>50.933333333333337</v>
      </c>
      <c r="M56" s="102">
        <v>52.68888888888889</v>
      </c>
      <c r="N56" s="102">
        <v>54.444444444444443</v>
      </c>
      <c r="O56" s="102">
        <v>56.688888888888883</v>
      </c>
      <c r="P56" s="102">
        <v>58.93333333333333</v>
      </c>
      <c r="Q56" s="102">
        <v>61.17777777777777</v>
      </c>
      <c r="R56" s="102">
        <v>63.42222222222221</v>
      </c>
      <c r="S56" s="102">
        <v>65.666666666666671</v>
      </c>
      <c r="T56" s="102">
        <v>68.044444444444451</v>
      </c>
      <c r="U56" s="102">
        <v>70.422222222222217</v>
      </c>
      <c r="V56" s="102">
        <v>72.8</v>
      </c>
      <c r="W56" s="102">
        <v>75.177777777777777</v>
      </c>
      <c r="X56" s="102">
        <v>77.555555555555557</v>
      </c>
      <c r="Y56" s="102">
        <v>80.599999999999994</v>
      </c>
      <c r="Z56" s="102">
        <v>83.644444444444431</v>
      </c>
      <c r="AA56" s="102">
        <v>86.688888888888869</v>
      </c>
      <c r="AB56" s="102">
        <v>89.733333333333306</v>
      </c>
      <c r="AC56" s="102">
        <v>92.777777777777771</v>
      </c>
      <c r="AD56" s="102">
        <v>96.111111111111114</v>
      </c>
      <c r="AE56" s="102">
        <v>99.444444444444443</v>
      </c>
      <c r="AF56" s="102">
        <v>102.77777777777777</v>
      </c>
      <c r="AG56" s="102">
        <v>106.1111111111111</v>
      </c>
      <c r="AH56" s="102">
        <v>109.44444444444444</v>
      </c>
    </row>
    <row r="57" spans="1:34" x14ac:dyDescent="0.2">
      <c r="A57" s="91">
        <v>3</v>
      </c>
      <c r="B57" s="95">
        <v>0.4</v>
      </c>
      <c r="C57" s="93">
        <f t="shared" si="7"/>
        <v>3004</v>
      </c>
      <c r="D57" s="97">
        <f t="shared" ref="D57:AH57" si="46">-(D9-D89)*2.5/4.5+D9</f>
        <v>38.222222222222221</v>
      </c>
      <c r="E57" s="97">
        <f t="shared" si="46"/>
        <v>39.711111111111109</v>
      </c>
      <c r="F57" s="97">
        <f t="shared" si="46"/>
        <v>41.2</v>
      </c>
      <c r="G57" s="97">
        <f t="shared" si="46"/>
        <v>42.68888888888889</v>
      </c>
      <c r="H57" s="97">
        <f t="shared" si="46"/>
        <v>44.177777777777777</v>
      </c>
      <c r="I57" s="97">
        <f t="shared" si="46"/>
        <v>45.666666666666664</v>
      </c>
      <c r="J57" s="97">
        <f t="shared" si="46"/>
        <v>47.422222222222224</v>
      </c>
      <c r="K57" s="97">
        <f t="shared" si="46"/>
        <v>49.177777777777777</v>
      </c>
      <c r="L57" s="97">
        <f t="shared" si="46"/>
        <v>50.933333333333337</v>
      </c>
      <c r="M57" s="97">
        <f t="shared" si="46"/>
        <v>52.68888888888889</v>
      </c>
      <c r="N57" s="97">
        <f t="shared" si="46"/>
        <v>54.444444444444443</v>
      </c>
      <c r="O57" s="97">
        <f t="shared" si="46"/>
        <v>56.688888888888883</v>
      </c>
      <c r="P57" s="97">
        <f t="shared" si="46"/>
        <v>58.93333333333333</v>
      </c>
      <c r="Q57" s="97">
        <f t="shared" si="46"/>
        <v>61.17777777777777</v>
      </c>
      <c r="R57" s="97">
        <f t="shared" si="46"/>
        <v>63.42222222222221</v>
      </c>
      <c r="S57" s="97">
        <f t="shared" si="46"/>
        <v>65.666666666666671</v>
      </c>
      <c r="T57" s="97">
        <f t="shared" si="46"/>
        <v>68.044444444444451</v>
      </c>
      <c r="U57" s="97">
        <f t="shared" si="46"/>
        <v>70.422222222222217</v>
      </c>
      <c r="V57" s="97">
        <f t="shared" si="46"/>
        <v>72.8</v>
      </c>
      <c r="W57" s="97">
        <f t="shared" si="46"/>
        <v>75.177777777777777</v>
      </c>
      <c r="X57" s="97">
        <f t="shared" si="46"/>
        <v>77.555555555555557</v>
      </c>
      <c r="Y57" s="97">
        <f t="shared" si="46"/>
        <v>80.599999999999994</v>
      </c>
      <c r="Z57" s="97">
        <f t="shared" si="46"/>
        <v>83.644444444444431</v>
      </c>
      <c r="AA57" s="97">
        <f t="shared" si="46"/>
        <v>86.688888888888869</v>
      </c>
      <c r="AB57" s="97">
        <f t="shared" si="46"/>
        <v>89.733333333333306</v>
      </c>
      <c r="AC57" s="97">
        <f t="shared" si="46"/>
        <v>92.777777777777771</v>
      </c>
      <c r="AD57" s="97">
        <f t="shared" si="46"/>
        <v>96.111111111111114</v>
      </c>
      <c r="AE57" s="97">
        <f t="shared" si="46"/>
        <v>99.444444444444443</v>
      </c>
      <c r="AF57" s="97">
        <f t="shared" si="46"/>
        <v>102.77777777777777</v>
      </c>
      <c r="AG57" s="97">
        <f t="shared" si="46"/>
        <v>106.1111111111111</v>
      </c>
      <c r="AH57" s="97">
        <f t="shared" si="46"/>
        <v>109.44444444444444</v>
      </c>
    </row>
    <row r="58" spans="1:34" x14ac:dyDescent="0.2">
      <c r="A58" s="91">
        <v>3</v>
      </c>
      <c r="B58" s="92">
        <v>0.6</v>
      </c>
      <c r="C58" s="93">
        <f t="shared" si="7"/>
        <v>3006</v>
      </c>
      <c r="D58" s="102">
        <f t="shared" ref="D58:AH58" si="47">-(D10-D90)*2.5/4.5+D10</f>
        <v>39.222222222222221</v>
      </c>
      <c r="E58" s="102">
        <f t="shared" si="47"/>
        <v>40.799999999999997</v>
      </c>
      <c r="F58" s="102">
        <f t="shared" si="47"/>
        <v>42.377777777777773</v>
      </c>
      <c r="G58" s="102">
        <f t="shared" si="47"/>
        <v>43.955555555555549</v>
      </c>
      <c r="H58" s="102">
        <f t="shared" si="47"/>
        <v>45.533333333333324</v>
      </c>
      <c r="I58" s="102">
        <f t="shared" si="47"/>
        <v>47.111111111111114</v>
      </c>
      <c r="J58" s="102">
        <f t="shared" si="47"/>
        <v>48.977777777777781</v>
      </c>
      <c r="K58" s="102">
        <f t="shared" si="47"/>
        <v>50.844444444444449</v>
      </c>
      <c r="L58" s="102">
        <f t="shared" si="47"/>
        <v>52.711111111111116</v>
      </c>
      <c r="M58" s="102">
        <f t="shared" si="47"/>
        <v>54.577777777777783</v>
      </c>
      <c r="N58" s="102">
        <f t="shared" si="47"/>
        <v>56.444444444444443</v>
      </c>
      <c r="O58" s="102">
        <f t="shared" si="47"/>
        <v>58.599999999999994</v>
      </c>
      <c r="P58" s="102">
        <f t="shared" si="47"/>
        <v>60.755555555555546</v>
      </c>
      <c r="Q58" s="102">
        <f t="shared" si="47"/>
        <v>62.911111111111097</v>
      </c>
      <c r="R58" s="102">
        <f t="shared" si="47"/>
        <v>65.066666666666649</v>
      </c>
      <c r="S58" s="102">
        <f t="shared" si="47"/>
        <v>67.222222222222229</v>
      </c>
      <c r="T58" s="102">
        <f t="shared" si="47"/>
        <v>69.777777777777771</v>
      </c>
      <c r="U58" s="102">
        <f t="shared" si="47"/>
        <v>72.333333333333343</v>
      </c>
      <c r="V58" s="102">
        <f t="shared" si="47"/>
        <v>74.888888888888886</v>
      </c>
      <c r="W58" s="102">
        <f t="shared" si="47"/>
        <v>77.444444444444457</v>
      </c>
      <c r="X58" s="102">
        <f t="shared" si="47"/>
        <v>80</v>
      </c>
      <c r="Y58" s="102">
        <f t="shared" si="47"/>
        <v>83.133333333333326</v>
      </c>
      <c r="Z58" s="102">
        <f t="shared" si="47"/>
        <v>86.266666666666652</v>
      </c>
      <c r="AA58" s="102">
        <f t="shared" si="47"/>
        <v>89.399999999999977</v>
      </c>
      <c r="AB58" s="102">
        <f t="shared" si="47"/>
        <v>92.533333333333317</v>
      </c>
      <c r="AC58" s="102">
        <f t="shared" si="47"/>
        <v>95.666666666666671</v>
      </c>
      <c r="AD58" s="102">
        <f t="shared" si="47"/>
        <v>99.4</v>
      </c>
      <c r="AE58" s="102">
        <f t="shared" si="47"/>
        <v>103.13333333333334</v>
      </c>
      <c r="AF58" s="102">
        <f t="shared" si="47"/>
        <v>106.86666666666667</v>
      </c>
      <c r="AG58" s="102">
        <f t="shared" si="47"/>
        <v>110.60000000000002</v>
      </c>
      <c r="AH58" s="102">
        <f t="shared" si="47"/>
        <v>114.33333333333333</v>
      </c>
    </row>
    <row r="59" spans="1:34" x14ac:dyDescent="0.2">
      <c r="A59" s="91">
        <v>3</v>
      </c>
      <c r="B59" s="101">
        <v>0.8</v>
      </c>
      <c r="C59" s="93">
        <f t="shared" si="7"/>
        <v>3008</v>
      </c>
      <c r="D59" s="97">
        <f t="shared" ref="D59:AH59" si="48">-(D11-D91)*2.5/4.5+D11</f>
        <v>40.222222222222221</v>
      </c>
      <c r="E59" s="97">
        <f t="shared" si="48"/>
        <v>41.8</v>
      </c>
      <c r="F59" s="97">
        <f t="shared" si="48"/>
        <v>43.377777777777773</v>
      </c>
      <c r="G59" s="97">
        <f t="shared" si="48"/>
        <v>44.955555555555549</v>
      </c>
      <c r="H59" s="97">
        <f t="shared" si="48"/>
        <v>46.533333333333324</v>
      </c>
      <c r="I59" s="97">
        <f t="shared" si="48"/>
        <v>48.111111111111114</v>
      </c>
      <c r="J59" s="97">
        <f t="shared" si="48"/>
        <v>49.977777777777781</v>
      </c>
      <c r="K59" s="97">
        <f t="shared" si="48"/>
        <v>51.844444444444449</v>
      </c>
      <c r="L59" s="97">
        <f t="shared" si="48"/>
        <v>53.711111111111116</v>
      </c>
      <c r="M59" s="97">
        <f t="shared" si="48"/>
        <v>55.577777777777783</v>
      </c>
      <c r="N59" s="97">
        <f t="shared" si="48"/>
        <v>57.444444444444443</v>
      </c>
      <c r="O59" s="97">
        <f t="shared" si="48"/>
        <v>59.688888888888883</v>
      </c>
      <c r="P59" s="97">
        <f t="shared" si="48"/>
        <v>61.93333333333333</v>
      </c>
      <c r="Q59" s="97">
        <f t="shared" si="48"/>
        <v>64.177777777777777</v>
      </c>
      <c r="R59" s="97">
        <f t="shared" si="48"/>
        <v>66.422222222222217</v>
      </c>
      <c r="S59" s="97">
        <f t="shared" si="48"/>
        <v>68.666666666666671</v>
      </c>
      <c r="T59" s="97">
        <f t="shared" si="48"/>
        <v>71.422222222222217</v>
      </c>
      <c r="U59" s="97">
        <f t="shared" si="48"/>
        <v>74.177777777777777</v>
      </c>
      <c r="V59" s="97">
        <f t="shared" si="48"/>
        <v>76.933333333333337</v>
      </c>
      <c r="W59" s="97">
        <f t="shared" si="48"/>
        <v>79.688888888888897</v>
      </c>
      <c r="X59" s="97">
        <f t="shared" si="48"/>
        <v>82.444444444444443</v>
      </c>
      <c r="Y59" s="97">
        <f t="shared" si="48"/>
        <v>85.777777777777771</v>
      </c>
      <c r="Z59" s="97">
        <f t="shared" si="48"/>
        <v>89.111111111111114</v>
      </c>
      <c r="AA59" s="97">
        <f t="shared" si="48"/>
        <v>92.444444444444443</v>
      </c>
      <c r="AB59" s="97">
        <f t="shared" si="48"/>
        <v>95.777777777777771</v>
      </c>
      <c r="AC59" s="97">
        <f t="shared" si="48"/>
        <v>99.111111111111114</v>
      </c>
      <c r="AD59" s="97">
        <f t="shared" si="48"/>
        <v>102.93333333333334</v>
      </c>
      <c r="AE59" s="97">
        <f t="shared" si="48"/>
        <v>106.75555555555556</v>
      </c>
      <c r="AF59" s="97">
        <f t="shared" si="48"/>
        <v>110.57777777777777</v>
      </c>
      <c r="AG59" s="97">
        <f t="shared" si="48"/>
        <v>114.39999999999999</v>
      </c>
      <c r="AH59" s="97">
        <f t="shared" si="48"/>
        <v>118.22222222222223</v>
      </c>
    </row>
    <row r="60" spans="1:34" x14ac:dyDescent="0.2">
      <c r="A60" s="91">
        <v>3</v>
      </c>
      <c r="B60" s="92">
        <v>1</v>
      </c>
      <c r="C60" s="93">
        <f t="shared" si="7"/>
        <v>3010</v>
      </c>
      <c r="D60" s="102">
        <f t="shared" ref="D60:AH60" si="49">-(D12-D92)*2.5/4.5+D12</f>
        <v>41.222222222222221</v>
      </c>
      <c r="E60" s="102">
        <f t="shared" si="49"/>
        <v>42.888888888888886</v>
      </c>
      <c r="F60" s="102">
        <f t="shared" si="49"/>
        <v>44.555555555555557</v>
      </c>
      <c r="G60" s="102">
        <f t="shared" si="49"/>
        <v>46.222222222222221</v>
      </c>
      <c r="H60" s="102">
        <f t="shared" si="49"/>
        <v>47.888888888888886</v>
      </c>
      <c r="I60" s="102">
        <f t="shared" si="49"/>
        <v>49.555555555555557</v>
      </c>
      <c r="J60" s="102">
        <f t="shared" si="49"/>
        <v>51.422222222222224</v>
      </c>
      <c r="K60" s="102">
        <f t="shared" si="49"/>
        <v>53.288888888888891</v>
      </c>
      <c r="L60" s="102">
        <f t="shared" si="49"/>
        <v>55.155555555555559</v>
      </c>
      <c r="M60" s="102">
        <f t="shared" si="49"/>
        <v>57.022222222222233</v>
      </c>
      <c r="N60" s="102">
        <f t="shared" si="49"/>
        <v>58.888888888888886</v>
      </c>
      <c r="O60" s="102">
        <f t="shared" si="49"/>
        <v>61.24444444444444</v>
      </c>
      <c r="P60" s="102">
        <f t="shared" si="49"/>
        <v>63.599999999999994</v>
      </c>
      <c r="Q60" s="102">
        <f t="shared" si="49"/>
        <v>65.955555555555549</v>
      </c>
      <c r="R60" s="102">
        <f t="shared" si="49"/>
        <v>68.311111111111103</v>
      </c>
      <c r="S60" s="102">
        <f t="shared" si="49"/>
        <v>70.666666666666671</v>
      </c>
      <c r="T60" s="102">
        <f t="shared" si="49"/>
        <v>73.51111111111112</v>
      </c>
      <c r="U60" s="102">
        <f t="shared" si="49"/>
        <v>76.355555555555554</v>
      </c>
      <c r="V60" s="102">
        <f t="shared" si="49"/>
        <v>79.200000000000017</v>
      </c>
      <c r="W60" s="102">
        <f t="shared" si="49"/>
        <v>82.044444444444466</v>
      </c>
      <c r="X60" s="102">
        <f t="shared" si="49"/>
        <v>84.888888888888886</v>
      </c>
      <c r="Y60" s="102">
        <f t="shared" si="49"/>
        <v>88.422222222222217</v>
      </c>
      <c r="Z60" s="102">
        <f t="shared" si="49"/>
        <v>91.955555555555563</v>
      </c>
      <c r="AA60" s="102">
        <f t="shared" si="49"/>
        <v>95.488888888888894</v>
      </c>
      <c r="AB60" s="102">
        <f t="shared" si="49"/>
        <v>99.022222222222226</v>
      </c>
      <c r="AC60" s="102">
        <f t="shared" si="49"/>
        <v>102.55555555555556</v>
      </c>
      <c r="AD60" s="102">
        <f t="shared" si="49"/>
        <v>106.57777777777778</v>
      </c>
      <c r="AE60" s="102">
        <f t="shared" si="49"/>
        <v>110.60000000000001</v>
      </c>
      <c r="AF60" s="102">
        <f t="shared" si="49"/>
        <v>114.62222222222223</v>
      </c>
      <c r="AG60" s="102">
        <f t="shared" si="49"/>
        <v>118.64444444444446</v>
      </c>
      <c r="AH60" s="102">
        <f t="shared" si="49"/>
        <v>122.66666666666667</v>
      </c>
    </row>
    <row r="61" spans="1:34" x14ac:dyDescent="0.2">
      <c r="A61" s="91">
        <v>3</v>
      </c>
      <c r="B61" s="101">
        <v>1.2</v>
      </c>
      <c r="C61" s="93">
        <f t="shared" si="7"/>
        <v>3012</v>
      </c>
      <c r="D61" s="97">
        <f t="shared" ref="D61:AH61" si="50">-(D13-D93)*2.5/4.5+D13</f>
        <v>42.666666666666664</v>
      </c>
      <c r="E61" s="97">
        <f t="shared" si="50"/>
        <v>44.133333333333333</v>
      </c>
      <c r="F61" s="97">
        <f t="shared" si="50"/>
        <v>45.6</v>
      </c>
      <c r="G61" s="97">
        <f t="shared" si="50"/>
        <v>47.06666666666667</v>
      </c>
      <c r="H61" s="97">
        <f t="shared" si="50"/>
        <v>48.533333333333331</v>
      </c>
      <c r="I61" s="97">
        <f t="shared" si="50"/>
        <v>50</v>
      </c>
      <c r="J61" s="97">
        <f t="shared" si="50"/>
        <v>52.066666666666663</v>
      </c>
      <c r="K61" s="97">
        <f t="shared" si="50"/>
        <v>54.133333333333326</v>
      </c>
      <c r="L61" s="97">
        <f t="shared" si="50"/>
        <v>56.199999999999996</v>
      </c>
      <c r="M61" s="97">
        <f t="shared" si="50"/>
        <v>58.266666666666666</v>
      </c>
      <c r="N61" s="97">
        <f t="shared" si="50"/>
        <v>60.333333333333336</v>
      </c>
      <c r="O61" s="97">
        <f t="shared" si="50"/>
        <v>62.68888888888889</v>
      </c>
      <c r="P61" s="97">
        <f t="shared" si="50"/>
        <v>65.044444444444437</v>
      </c>
      <c r="Q61" s="97">
        <f t="shared" si="50"/>
        <v>67.399999999999991</v>
      </c>
      <c r="R61" s="97">
        <f t="shared" si="50"/>
        <v>69.755555555555546</v>
      </c>
      <c r="S61" s="97">
        <f t="shared" si="50"/>
        <v>72.111111111111114</v>
      </c>
      <c r="T61" s="97">
        <f t="shared" si="50"/>
        <v>75.155555555555551</v>
      </c>
      <c r="U61" s="97">
        <f t="shared" si="50"/>
        <v>78.199999999999989</v>
      </c>
      <c r="V61" s="97">
        <f t="shared" si="50"/>
        <v>81.24444444444444</v>
      </c>
      <c r="W61" s="97">
        <f t="shared" si="50"/>
        <v>84.288888888888877</v>
      </c>
      <c r="X61" s="97">
        <f t="shared" si="50"/>
        <v>87.333333333333329</v>
      </c>
      <c r="Y61" s="97">
        <f t="shared" si="50"/>
        <v>90.866666666666674</v>
      </c>
      <c r="Z61" s="97">
        <f t="shared" si="50"/>
        <v>94.4</v>
      </c>
      <c r="AA61" s="97">
        <f t="shared" si="50"/>
        <v>97.933333333333337</v>
      </c>
      <c r="AB61" s="97">
        <f t="shared" si="50"/>
        <v>101.46666666666667</v>
      </c>
      <c r="AC61" s="97">
        <f t="shared" si="50"/>
        <v>105</v>
      </c>
      <c r="AD61" s="97">
        <f t="shared" si="50"/>
        <v>109.22222222222221</v>
      </c>
      <c r="AE61" s="97">
        <f t="shared" si="50"/>
        <v>113.44444444444444</v>
      </c>
      <c r="AF61" s="97">
        <f t="shared" si="50"/>
        <v>117.66666666666666</v>
      </c>
      <c r="AG61" s="97">
        <f t="shared" si="50"/>
        <v>121.88888888888887</v>
      </c>
      <c r="AH61" s="97">
        <f t="shared" si="50"/>
        <v>126.11111111111111</v>
      </c>
    </row>
    <row r="62" spans="1:34" x14ac:dyDescent="0.2">
      <c r="A62" s="91">
        <v>3</v>
      </c>
      <c r="B62" s="92">
        <v>1.4</v>
      </c>
      <c r="C62" s="93">
        <f t="shared" si="7"/>
        <v>3014</v>
      </c>
      <c r="D62" s="102">
        <f t="shared" ref="D62:AH62" si="51">-(D14-D94)*2.5/4.5+D14</f>
        <v>43.111111111111114</v>
      </c>
      <c r="E62" s="102">
        <f t="shared" si="51"/>
        <v>44.688888888888883</v>
      </c>
      <c r="F62" s="102">
        <f t="shared" si="51"/>
        <v>46.266666666666666</v>
      </c>
      <c r="G62" s="102">
        <f t="shared" si="51"/>
        <v>47.844444444444441</v>
      </c>
      <c r="H62" s="102">
        <f t="shared" si="51"/>
        <v>49.422222222222217</v>
      </c>
      <c r="I62" s="102">
        <f t="shared" si="51"/>
        <v>51</v>
      </c>
      <c r="J62" s="102">
        <f t="shared" si="51"/>
        <v>53.155555555555551</v>
      </c>
      <c r="K62" s="102">
        <f t="shared" si="51"/>
        <v>55.31111111111111</v>
      </c>
      <c r="L62" s="102">
        <f t="shared" si="51"/>
        <v>57.466666666666661</v>
      </c>
      <c r="M62" s="102">
        <f t="shared" si="51"/>
        <v>59.622222222222213</v>
      </c>
      <c r="N62" s="102">
        <f t="shared" si="51"/>
        <v>61.777777777777779</v>
      </c>
      <c r="O62" s="102">
        <f t="shared" si="51"/>
        <v>64.222222222222229</v>
      </c>
      <c r="P62" s="102">
        <f t="shared" si="51"/>
        <v>66.666666666666671</v>
      </c>
      <c r="Q62" s="102">
        <f t="shared" si="51"/>
        <v>69.111111111111114</v>
      </c>
      <c r="R62" s="102">
        <f t="shared" si="51"/>
        <v>71.555555555555557</v>
      </c>
      <c r="S62" s="102">
        <f t="shared" si="51"/>
        <v>74</v>
      </c>
      <c r="T62" s="102">
        <f t="shared" si="51"/>
        <v>77.155555555555551</v>
      </c>
      <c r="U62" s="102">
        <f t="shared" si="51"/>
        <v>80.311111111111103</v>
      </c>
      <c r="V62" s="102">
        <f t="shared" si="51"/>
        <v>83.466666666666654</v>
      </c>
      <c r="W62" s="102">
        <f t="shared" si="51"/>
        <v>86.622222222222206</v>
      </c>
      <c r="X62" s="102">
        <f t="shared" si="51"/>
        <v>89.777777777777771</v>
      </c>
      <c r="Y62" s="102">
        <f t="shared" si="51"/>
        <v>93.4</v>
      </c>
      <c r="Z62" s="102">
        <f t="shared" si="51"/>
        <v>97.022222222222226</v>
      </c>
      <c r="AA62" s="102">
        <f t="shared" si="51"/>
        <v>100.64444444444445</v>
      </c>
      <c r="AB62" s="102">
        <f t="shared" si="51"/>
        <v>104.26666666666668</v>
      </c>
      <c r="AC62" s="102">
        <f t="shared" si="51"/>
        <v>107.88888888888889</v>
      </c>
      <c r="AD62" s="102">
        <f t="shared" si="51"/>
        <v>112.3111111111111</v>
      </c>
      <c r="AE62" s="102">
        <f t="shared" si="51"/>
        <v>116.73333333333332</v>
      </c>
      <c r="AF62" s="102">
        <f t="shared" si="51"/>
        <v>121.15555555555554</v>
      </c>
      <c r="AG62" s="102">
        <f t="shared" si="51"/>
        <v>125.57777777777775</v>
      </c>
      <c r="AH62" s="102">
        <f t="shared" si="51"/>
        <v>130</v>
      </c>
    </row>
    <row r="63" spans="1:34" x14ac:dyDescent="0.2">
      <c r="A63" s="91">
        <v>3</v>
      </c>
      <c r="B63" s="101">
        <v>1.6</v>
      </c>
      <c r="C63" s="93">
        <f t="shared" si="7"/>
        <v>3016</v>
      </c>
      <c r="D63" s="97">
        <f t="shared" ref="D63:AH63" si="52">-(D15-D95)*2.5/4.5+D15</f>
        <v>43.666666666666664</v>
      </c>
      <c r="E63" s="97">
        <f t="shared" si="52"/>
        <v>45.422222222222224</v>
      </c>
      <c r="F63" s="97">
        <f t="shared" si="52"/>
        <v>47.177777777777777</v>
      </c>
      <c r="G63" s="97">
        <f t="shared" si="52"/>
        <v>48.933333333333337</v>
      </c>
      <c r="H63" s="97">
        <f t="shared" si="52"/>
        <v>50.68888888888889</v>
      </c>
      <c r="I63" s="97">
        <f t="shared" si="52"/>
        <v>52.444444444444443</v>
      </c>
      <c r="J63" s="97">
        <f t="shared" si="52"/>
        <v>54.511111111111113</v>
      </c>
      <c r="K63" s="97">
        <f t="shared" si="52"/>
        <v>56.577777777777783</v>
      </c>
      <c r="L63" s="97">
        <f t="shared" si="52"/>
        <v>58.644444444444446</v>
      </c>
      <c r="M63" s="97">
        <f t="shared" si="52"/>
        <v>60.711111111111116</v>
      </c>
      <c r="N63" s="97">
        <f t="shared" si="52"/>
        <v>62.777777777777779</v>
      </c>
      <c r="O63" s="97">
        <f t="shared" si="52"/>
        <v>65.422222222222217</v>
      </c>
      <c r="P63" s="97">
        <f t="shared" si="52"/>
        <v>68.066666666666677</v>
      </c>
      <c r="Q63" s="97">
        <f t="shared" si="52"/>
        <v>70.711111111111123</v>
      </c>
      <c r="R63" s="97">
        <f t="shared" si="52"/>
        <v>73.355555555555569</v>
      </c>
      <c r="S63" s="97">
        <f t="shared" si="52"/>
        <v>76</v>
      </c>
      <c r="T63" s="97">
        <f t="shared" si="52"/>
        <v>79.133333333333326</v>
      </c>
      <c r="U63" s="97">
        <f t="shared" si="52"/>
        <v>82.266666666666652</v>
      </c>
      <c r="V63" s="97">
        <f t="shared" si="52"/>
        <v>85.399999999999977</v>
      </c>
      <c r="W63" s="97">
        <f t="shared" si="52"/>
        <v>88.533333333333317</v>
      </c>
      <c r="X63" s="97">
        <f t="shared" si="52"/>
        <v>91.666666666666671</v>
      </c>
      <c r="Y63" s="97">
        <f t="shared" si="52"/>
        <v>95.51111111111112</v>
      </c>
      <c r="Z63" s="97">
        <f t="shared" si="52"/>
        <v>99.355555555555569</v>
      </c>
      <c r="AA63" s="97">
        <f t="shared" si="52"/>
        <v>103.20000000000002</v>
      </c>
      <c r="AB63" s="97">
        <f t="shared" si="52"/>
        <v>107.04444444444447</v>
      </c>
      <c r="AC63" s="97">
        <f t="shared" si="52"/>
        <v>110.88888888888889</v>
      </c>
      <c r="AD63" s="97">
        <f t="shared" si="52"/>
        <v>115.28888888888889</v>
      </c>
      <c r="AE63" s="97">
        <f t="shared" si="52"/>
        <v>119.68888888888888</v>
      </c>
      <c r="AF63" s="97">
        <f t="shared" si="52"/>
        <v>124.08888888888889</v>
      </c>
      <c r="AG63" s="97">
        <f t="shared" si="52"/>
        <v>128.48888888888888</v>
      </c>
      <c r="AH63" s="97">
        <f t="shared" si="52"/>
        <v>132.88888888888889</v>
      </c>
    </row>
    <row r="64" spans="1:34" x14ac:dyDescent="0.2">
      <c r="A64" s="91">
        <v>3</v>
      </c>
      <c r="B64" s="92">
        <v>1.8</v>
      </c>
      <c r="C64" s="93">
        <f t="shared" si="7"/>
        <v>3018</v>
      </c>
      <c r="D64" s="102">
        <f t="shared" ref="D64:AH64" si="53">-(D16-D96)*2.5/4.5+D16</f>
        <v>45.111111111111114</v>
      </c>
      <c r="E64" s="102">
        <f t="shared" si="53"/>
        <v>46.777777777777779</v>
      </c>
      <c r="F64" s="102">
        <f t="shared" si="53"/>
        <v>48.444444444444443</v>
      </c>
      <c r="G64" s="102">
        <f t="shared" si="53"/>
        <v>50.111111111111107</v>
      </c>
      <c r="H64" s="102">
        <f t="shared" si="53"/>
        <v>51.777777777777771</v>
      </c>
      <c r="I64" s="102">
        <f t="shared" si="53"/>
        <v>53.444444444444443</v>
      </c>
      <c r="J64" s="102">
        <f t="shared" si="53"/>
        <v>55.599999999999994</v>
      </c>
      <c r="K64" s="102">
        <f t="shared" si="53"/>
        <v>57.755555555555546</v>
      </c>
      <c r="L64" s="102">
        <f t="shared" si="53"/>
        <v>59.911111111111097</v>
      </c>
      <c r="M64" s="102">
        <f t="shared" si="53"/>
        <v>62.066666666666649</v>
      </c>
      <c r="N64" s="102">
        <f t="shared" si="53"/>
        <v>64.222222222222229</v>
      </c>
      <c r="O64" s="102">
        <f t="shared" si="53"/>
        <v>66.866666666666674</v>
      </c>
      <c r="P64" s="102">
        <f t="shared" si="53"/>
        <v>69.51111111111112</v>
      </c>
      <c r="Q64" s="102">
        <f t="shared" si="53"/>
        <v>72.155555555555566</v>
      </c>
      <c r="R64" s="102">
        <f t="shared" si="53"/>
        <v>74.800000000000011</v>
      </c>
      <c r="S64" s="102">
        <f t="shared" si="53"/>
        <v>77.444444444444443</v>
      </c>
      <c r="T64" s="102">
        <f t="shared" si="53"/>
        <v>80.777777777777771</v>
      </c>
      <c r="U64" s="102">
        <f t="shared" si="53"/>
        <v>84.111111111111114</v>
      </c>
      <c r="V64" s="102">
        <f t="shared" si="53"/>
        <v>87.444444444444443</v>
      </c>
      <c r="W64" s="102">
        <f t="shared" si="53"/>
        <v>90.777777777777771</v>
      </c>
      <c r="X64" s="102">
        <f t="shared" si="53"/>
        <v>94.111111111111114</v>
      </c>
      <c r="Y64" s="102">
        <f t="shared" si="53"/>
        <v>98.044444444444451</v>
      </c>
      <c r="Z64" s="102">
        <f t="shared" si="53"/>
        <v>101.97777777777777</v>
      </c>
      <c r="AA64" s="102">
        <f t="shared" si="53"/>
        <v>105.91111111111111</v>
      </c>
      <c r="AB64" s="102">
        <f t="shared" si="53"/>
        <v>109.84444444444445</v>
      </c>
      <c r="AC64" s="102">
        <f t="shared" si="53"/>
        <v>113.77777777777777</v>
      </c>
      <c r="AD64" s="102">
        <f t="shared" si="53"/>
        <v>118.28888888888889</v>
      </c>
      <c r="AE64" s="102">
        <f t="shared" si="53"/>
        <v>122.8</v>
      </c>
      <c r="AF64" s="102">
        <f t="shared" si="53"/>
        <v>127.31111111111112</v>
      </c>
      <c r="AG64" s="102">
        <f t="shared" si="53"/>
        <v>131.82222222222222</v>
      </c>
      <c r="AH64" s="102">
        <f t="shared" si="53"/>
        <v>136.33333333333334</v>
      </c>
    </row>
    <row r="65" spans="1:34" x14ac:dyDescent="0.2">
      <c r="A65" s="91">
        <v>3</v>
      </c>
      <c r="B65" s="101">
        <v>2</v>
      </c>
      <c r="C65" s="93">
        <f t="shared" si="7"/>
        <v>3020</v>
      </c>
      <c r="D65" s="97">
        <f t="shared" ref="D65:J70" si="54">-(D17-D97)*2.5/4.5+D17</f>
        <v>46.111111111111114</v>
      </c>
      <c r="E65" s="97">
        <f t="shared" si="54"/>
        <v>47.866666666666667</v>
      </c>
      <c r="F65" s="97">
        <f t="shared" si="54"/>
        <v>49.62222222222222</v>
      </c>
      <c r="G65" s="97">
        <f t="shared" si="54"/>
        <v>51.37777777777778</v>
      </c>
      <c r="H65" s="97">
        <f t="shared" si="54"/>
        <v>53.133333333333333</v>
      </c>
      <c r="I65" s="97">
        <f t="shared" si="54"/>
        <v>54.888888888888886</v>
      </c>
      <c r="J65" s="97">
        <f t="shared" si="54"/>
        <v>57.044444444444437</v>
      </c>
      <c r="K65" s="97">
        <f t="shared" ref="K65:AH65" si="55">-(K17-K97)*2.5/4.5+K17</f>
        <v>59.199999999999989</v>
      </c>
      <c r="L65" s="97">
        <f t="shared" si="55"/>
        <v>61.35555555555554</v>
      </c>
      <c r="M65" s="97">
        <f t="shared" si="55"/>
        <v>63.511111111111092</v>
      </c>
      <c r="N65" s="97">
        <f t="shared" si="55"/>
        <v>65.666666666666671</v>
      </c>
      <c r="O65" s="97">
        <f t="shared" si="55"/>
        <v>68.422222222222217</v>
      </c>
      <c r="P65" s="97">
        <f t="shared" si="55"/>
        <v>71.177777777777777</v>
      </c>
      <c r="Q65" s="97">
        <f t="shared" si="55"/>
        <v>73.933333333333337</v>
      </c>
      <c r="R65" s="97">
        <f t="shared" si="55"/>
        <v>76.688888888888897</v>
      </c>
      <c r="S65" s="97">
        <f t="shared" si="55"/>
        <v>79.444444444444443</v>
      </c>
      <c r="T65" s="97">
        <f t="shared" si="55"/>
        <v>82.777777777777771</v>
      </c>
      <c r="U65" s="97">
        <f t="shared" si="55"/>
        <v>86.111111111111114</v>
      </c>
      <c r="V65" s="97">
        <f t="shared" si="55"/>
        <v>89.444444444444443</v>
      </c>
      <c r="W65" s="97">
        <f t="shared" si="55"/>
        <v>92.777777777777771</v>
      </c>
      <c r="X65" s="97">
        <f t="shared" si="55"/>
        <v>96.111111111111114</v>
      </c>
      <c r="Y65" s="97">
        <f t="shared" si="55"/>
        <v>100.13333333333334</v>
      </c>
      <c r="Z65" s="97">
        <f t="shared" si="55"/>
        <v>104.15555555555557</v>
      </c>
      <c r="AA65" s="97">
        <f t="shared" si="55"/>
        <v>108.17777777777779</v>
      </c>
      <c r="AB65" s="97">
        <f t="shared" si="55"/>
        <v>112.20000000000002</v>
      </c>
      <c r="AC65" s="97">
        <f t="shared" si="55"/>
        <v>116.22222222222223</v>
      </c>
      <c r="AD65" s="97">
        <f t="shared" si="55"/>
        <v>120.93333333333334</v>
      </c>
      <c r="AE65" s="97">
        <f t="shared" si="55"/>
        <v>125.64444444444445</v>
      </c>
      <c r="AF65" s="97">
        <f t="shared" si="55"/>
        <v>130.35555555555555</v>
      </c>
      <c r="AG65" s="97">
        <f t="shared" si="55"/>
        <v>135.06666666666666</v>
      </c>
      <c r="AH65" s="97">
        <f t="shared" si="55"/>
        <v>139.77777777777777</v>
      </c>
    </row>
    <row r="66" spans="1:34" x14ac:dyDescent="0.2">
      <c r="A66" s="91">
        <v>3</v>
      </c>
      <c r="B66" s="92">
        <v>2.2000000000000002</v>
      </c>
      <c r="C66" s="93">
        <f t="shared" si="7"/>
        <v>3022</v>
      </c>
      <c r="D66" s="102">
        <f t="shared" si="54"/>
        <v>46.555555555555557</v>
      </c>
      <c r="E66" s="102">
        <f t="shared" si="54"/>
        <v>48.422222222222224</v>
      </c>
      <c r="F66" s="102">
        <f t="shared" si="54"/>
        <v>50.288888888888891</v>
      </c>
      <c r="G66" s="102">
        <f t="shared" si="54"/>
        <v>52.155555555555559</v>
      </c>
      <c r="H66" s="102">
        <f t="shared" si="54"/>
        <v>54.022222222222233</v>
      </c>
      <c r="I66" s="102">
        <f t="shared" si="54"/>
        <v>55.888888888888886</v>
      </c>
      <c r="J66" s="102">
        <f t="shared" si="54"/>
        <v>58.133333333333333</v>
      </c>
      <c r="K66" s="102">
        <f t="shared" ref="K66:AH66" si="56">-(K18-K98)*2.5/4.5+K18</f>
        <v>60.377777777777773</v>
      </c>
      <c r="L66" s="102">
        <f t="shared" si="56"/>
        <v>62.622222222222213</v>
      </c>
      <c r="M66" s="102">
        <f t="shared" si="56"/>
        <v>64.86666666666666</v>
      </c>
      <c r="N66" s="102">
        <f t="shared" si="56"/>
        <v>67.111111111111114</v>
      </c>
      <c r="O66" s="102">
        <f t="shared" si="56"/>
        <v>70.044444444444437</v>
      </c>
      <c r="P66" s="102">
        <f t="shared" si="56"/>
        <v>72.977777777777774</v>
      </c>
      <c r="Q66" s="102">
        <f t="shared" si="56"/>
        <v>75.911111111111097</v>
      </c>
      <c r="R66" s="102">
        <f t="shared" si="56"/>
        <v>78.844444444444434</v>
      </c>
      <c r="S66" s="102">
        <f t="shared" si="56"/>
        <v>81.777777777777771</v>
      </c>
      <c r="T66" s="102">
        <f t="shared" si="56"/>
        <v>85.133333333333326</v>
      </c>
      <c r="U66" s="102">
        <f t="shared" si="56"/>
        <v>88.48888888888888</v>
      </c>
      <c r="V66" s="102">
        <f t="shared" si="56"/>
        <v>91.844444444444434</v>
      </c>
      <c r="W66" s="102">
        <f t="shared" si="56"/>
        <v>95.199999999999989</v>
      </c>
      <c r="X66" s="102">
        <f t="shared" si="56"/>
        <v>98.555555555555557</v>
      </c>
      <c r="Y66" s="102">
        <f t="shared" si="56"/>
        <v>102.57777777777778</v>
      </c>
      <c r="Z66" s="102">
        <f t="shared" si="56"/>
        <v>106.60000000000001</v>
      </c>
      <c r="AA66" s="102">
        <f t="shared" si="56"/>
        <v>110.62222222222223</v>
      </c>
      <c r="AB66" s="102">
        <f t="shared" si="56"/>
        <v>114.64444444444446</v>
      </c>
      <c r="AC66" s="102">
        <f t="shared" si="56"/>
        <v>118.66666666666667</v>
      </c>
      <c r="AD66" s="102">
        <f t="shared" si="56"/>
        <v>123.37777777777778</v>
      </c>
      <c r="AE66" s="102">
        <f t="shared" si="56"/>
        <v>128.08888888888887</v>
      </c>
      <c r="AF66" s="102">
        <f t="shared" si="56"/>
        <v>132.79999999999998</v>
      </c>
      <c r="AG66" s="102">
        <f t="shared" si="56"/>
        <v>137.51111111111109</v>
      </c>
      <c r="AH66" s="102">
        <f t="shared" si="56"/>
        <v>142.22222222222223</v>
      </c>
    </row>
    <row r="67" spans="1:34" x14ac:dyDescent="0.2">
      <c r="A67" s="91">
        <v>3</v>
      </c>
      <c r="B67" s="101">
        <v>2.4</v>
      </c>
      <c r="C67" s="93">
        <f t="shared" si="7"/>
        <v>3024</v>
      </c>
      <c r="D67" s="97">
        <f t="shared" si="54"/>
        <v>47.555555555555557</v>
      </c>
      <c r="E67" s="97">
        <f t="shared" si="54"/>
        <v>49.422222222222224</v>
      </c>
      <c r="F67" s="97">
        <f t="shared" si="54"/>
        <v>51.288888888888891</v>
      </c>
      <c r="G67" s="97">
        <f t="shared" si="54"/>
        <v>53.155555555555559</v>
      </c>
      <c r="H67" s="97">
        <f t="shared" si="54"/>
        <v>55.022222222222233</v>
      </c>
      <c r="I67" s="97">
        <f t="shared" si="54"/>
        <v>56.888888888888886</v>
      </c>
      <c r="J67" s="97">
        <f t="shared" si="54"/>
        <v>59.133333333333333</v>
      </c>
      <c r="K67" s="97">
        <f t="shared" ref="K67:AH67" si="57">-(K19-K99)*2.5/4.5+K19</f>
        <v>61.377777777777773</v>
      </c>
      <c r="L67" s="97">
        <f t="shared" si="57"/>
        <v>63.622222222222213</v>
      </c>
      <c r="M67" s="97">
        <f t="shared" si="57"/>
        <v>65.86666666666666</v>
      </c>
      <c r="N67" s="97">
        <f t="shared" si="57"/>
        <v>68.111111111111114</v>
      </c>
      <c r="O67" s="97">
        <f t="shared" si="57"/>
        <v>71.066666666666663</v>
      </c>
      <c r="P67" s="97">
        <f t="shared" si="57"/>
        <v>74.022222222222226</v>
      </c>
      <c r="Q67" s="97">
        <f t="shared" si="57"/>
        <v>76.977777777777789</v>
      </c>
      <c r="R67" s="97">
        <f t="shared" si="57"/>
        <v>79.933333333333337</v>
      </c>
      <c r="S67" s="97">
        <f t="shared" si="57"/>
        <v>82.888888888888886</v>
      </c>
      <c r="T67" s="97">
        <f t="shared" si="57"/>
        <v>86.311111111111103</v>
      </c>
      <c r="U67" s="97">
        <f t="shared" si="57"/>
        <v>89.733333333333334</v>
      </c>
      <c r="V67" s="97">
        <f t="shared" si="57"/>
        <v>93.155555555555551</v>
      </c>
      <c r="W67" s="97">
        <f t="shared" si="57"/>
        <v>96.577777777777783</v>
      </c>
      <c r="X67" s="97">
        <f t="shared" si="57"/>
        <v>100</v>
      </c>
      <c r="Y67" s="97">
        <f t="shared" si="57"/>
        <v>104.22222222222221</v>
      </c>
      <c r="Z67" s="97">
        <f t="shared" si="57"/>
        <v>108.44444444444444</v>
      </c>
      <c r="AA67" s="97">
        <f t="shared" si="57"/>
        <v>112.66666666666666</v>
      </c>
      <c r="AB67" s="97">
        <f t="shared" si="57"/>
        <v>116.88888888888887</v>
      </c>
      <c r="AC67" s="97">
        <f t="shared" si="57"/>
        <v>121.11111111111111</v>
      </c>
      <c r="AD67" s="97">
        <f t="shared" si="57"/>
        <v>126.02222222222223</v>
      </c>
      <c r="AE67" s="97">
        <f t="shared" si="57"/>
        <v>130.93333333333334</v>
      </c>
      <c r="AF67" s="97">
        <f t="shared" si="57"/>
        <v>135.84444444444446</v>
      </c>
      <c r="AG67" s="97">
        <f t="shared" si="57"/>
        <v>140.75555555555559</v>
      </c>
      <c r="AH67" s="97">
        <f t="shared" si="57"/>
        <v>145.66666666666666</v>
      </c>
    </row>
    <row r="68" spans="1:34" x14ac:dyDescent="0.2">
      <c r="A68" s="91">
        <v>3</v>
      </c>
      <c r="B68" s="92">
        <v>2.6</v>
      </c>
      <c r="C68" s="93">
        <f t="shared" si="7"/>
        <v>3026</v>
      </c>
      <c r="D68" s="102">
        <f t="shared" si="54"/>
        <v>48.555555555555557</v>
      </c>
      <c r="E68" s="102">
        <f t="shared" si="54"/>
        <v>50.511111111111113</v>
      </c>
      <c r="F68" s="102">
        <f t="shared" si="54"/>
        <v>52.466666666666669</v>
      </c>
      <c r="G68" s="102">
        <f t="shared" si="54"/>
        <v>54.422222222222224</v>
      </c>
      <c r="H68" s="102">
        <f t="shared" si="54"/>
        <v>56.377777777777787</v>
      </c>
      <c r="I68" s="102">
        <f t="shared" si="54"/>
        <v>58.333333333333336</v>
      </c>
      <c r="J68" s="102">
        <f t="shared" si="54"/>
        <v>60.577777777777776</v>
      </c>
      <c r="K68" s="102">
        <f t="shared" ref="K68:AH68" si="58">-(K20-K100)*2.5/4.5+K20</f>
        <v>62.822222222222216</v>
      </c>
      <c r="L68" s="102">
        <f t="shared" si="58"/>
        <v>65.066666666666663</v>
      </c>
      <c r="M68" s="102">
        <f t="shared" si="58"/>
        <v>67.311111111111103</v>
      </c>
      <c r="N68" s="102">
        <f t="shared" si="58"/>
        <v>69.555555555555557</v>
      </c>
      <c r="O68" s="102">
        <f t="shared" si="58"/>
        <v>72.51111111111112</v>
      </c>
      <c r="P68" s="102">
        <f t="shared" si="58"/>
        <v>75.466666666666669</v>
      </c>
      <c r="Q68" s="102">
        <f t="shared" si="58"/>
        <v>78.422222222222231</v>
      </c>
      <c r="R68" s="102">
        <f t="shared" si="58"/>
        <v>81.37777777777778</v>
      </c>
      <c r="S68" s="102">
        <f t="shared" si="58"/>
        <v>84.333333333333329</v>
      </c>
      <c r="T68" s="102">
        <f t="shared" si="58"/>
        <v>87.955555555555563</v>
      </c>
      <c r="U68" s="102">
        <f t="shared" si="58"/>
        <v>91.577777777777783</v>
      </c>
      <c r="V68" s="102">
        <f t="shared" si="58"/>
        <v>95.2</v>
      </c>
      <c r="W68" s="102">
        <f t="shared" si="58"/>
        <v>98.822222222222237</v>
      </c>
      <c r="X68" s="102">
        <f t="shared" si="58"/>
        <v>102.44444444444444</v>
      </c>
      <c r="Y68" s="102">
        <f t="shared" si="58"/>
        <v>106.66666666666666</v>
      </c>
      <c r="Z68" s="102">
        <f t="shared" si="58"/>
        <v>110.88888888888889</v>
      </c>
      <c r="AA68" s="102">
        <f t="shared" si="58"/>
        <v>115.1111111111111</v>
      </c>
      <c r="AB68" s="102">
        <f t="shared" si="58"/>
        <v>119.33333333333331</v>
      </c>
      <c r="AC68" s="102">
        <f t="shared" si="58"/>
        <v>123.55555555555556</v>
      </c>
      <c r="AD68" s="102">
        <f t="shared" si="58"/>
        <v>128.55555555555554</v>
      </c>
      <c r="AE68" s="102">
        <f t="shared" si="58"/>
        <v>133.55555555555554</v>
      </c>
      <c r="AF68" s="102">
        <f t="shared" si="58"/>
        <v>138.55555555555557</v>
      </c>
      <c r="AG68" s="102">
        <f t="shared" si="58"/>
        <v>143.55555555555557</v>
      </c>
      <c r="AH68" s="102">
        <f t="shared" si="58"/>
        <v>148.55555555555554</v>
      </c>
    </row>
    <row r="69" spans="1:34" x14ac:dyDescent="0.2">
      <c r="A69" s="91">
        <v>3</v>
      </c>
      <c r="B69" s="101">
        <v>2.8</v>
      </c>
      <c r="C69" s="93">
        <f t="shared" si="7"/>
        <v>3028</v>
      </c>
      <c r="D69" s="97">
        <f t="shared" si="54"/>
        <v>49</v>
      </c>
      <c r="E69" s="97">
        <f t="shared" si="54"/>
        <v>50.955555555555556</v>
      </c>
      <c r="F69" s="97">
        <f t="shared" si="54"/>
        <v>52.911111111111111</v>
      </c>
      <c r="G69" s="97">
        <f t="shared" si="54"/>
        <v>54.866666666666667</v>
      </c>
      <c r="H69" s="97">
        <f t="shared" si="54"/>
        <v>56.82222222222223</v>
      </c>
      <c r="I69" s="97">
        <f t="shared" si="54"/>
        <v>58.777777777777779</v>
      </c>
      <c r="J69" s="97">
        <f t="shared" si="54"/>
        <v>61.222222222222221</v>
      </c>
      <c r="K69" s="97">
        <f t="shared" ref="K69:AH69" si="59">-(K21-K101)*2.5/4.5+K21</f>
        <v>63.666666666666664</v>
      </c>
      <c r="L69" s="97">
        <f t="shared" si="59"/>
        <v>66.111111111111114</v>
      </c>
      <c r="M69" s="97">
        <f t="shared" si="59"/>
        <v>68.555555555555557</v>
      </c>
      <c r="N69" s="97">
        <f t="shared" si="59"/>
        <v>71</v>
      </c>
      <c r="O69" s="97">
        <f t="shared" si="59"/>
        <v>73.955555555555563</v>
      </c>
      <c r="P69" s="97">
        <f t="shared" si="59"/>
        <v>76.911111111111111</v>
      </c>
      <c r="Q69" s="97">
        <f t="shared" si="59"/>
        <v>79.866666666666674</v>
      </c>
      <c r="R69" s="97">
        <f t="shared" si="59"/>
        <v>82.822222222222223</v>
      </c>
      <c r="S69" s="97">
        <f t="shared" si="59"/>
        <v>85.777777777777771</v>
      </c>
      <c r="T69" s="97">
        <f t="shared" si="59"/>
        <v>89.51111111111112</v>
      </c>
      <c r="U69" s="97">
        <f t="shared" si="59"/>
        <v>93.244444444444454</v>
      </c>
      <c r="V69" s="97">
        <f t="shared" si="59"/>
        <v>96.977777777777789</v>
      </c>
      <c r="W69" s="97">
        <f t="shared" si="59"/>
        <v>100.71111111111112</v>
      </c>
      <c r="X69" s="97">
        <f t="shared" si="59"/>
        <v>104.44444444444444</v>
      </c>
      <c r="Y69" s="97">
        <f t="shared" si="59"/>
        <v>108.75555555555555</v>
      </c>
      <c r="Z69" s="97">
        <f t="shared" si="59"/>
        <v>113.06666666666665</v>
      </c>
      <c r="AA69" s="97">
        <f t="shared" si="59"/>
        <v>117.37777777777775</v>
      </c>
      <c r="AB69" s="97">
        <f t="shared" si="59"/>
        <v>121.68888888888885</v>
      </c>
      <c r="AC69" s="97">
        <f t="shared" si="59"/>
        <v>126</v>
      </c>
      <c r="AD69" s="97">
        <f t="shared" si="59"/>
        <v>131</v>
      </c>
      <c r="AE69" s="97">
        <f t="shared" si="59"/>
        <v>136</v>
      </c>
      <c r="AF69" s="97">
        <f t="shared" si="59"/>
        <v>141</v>
      </c>
      <c r="AG69" s="97">
        <f t="shared" si="59"/>
        <v>146</v>
      </c>
      <c r="AH69" s="97">
        <f t="shared" si="59"/>
        <v>151</v>
      </c>
    </row>
    <row r="70" spans="1:34" x14ac:dyDescent="0.2">
      <c r="A70" s="91">
        <v>3</v>
      </c>
      <c r="B70" s="92">
        <v>3</v>
      </c>
      <c r="C70" s="93">
        <f t="shared" si="7"/>
        <v>3030</v>
      </c>
      <c r="D70" s="102">
        <f t="shared" si="54"/>
        <v>50</v>
      </c>
      <c r="E70" s="102">
        <f t="shared" si="54"/>
        <v>51.955555555555556</v>
      </c>
      <c r="F70" s="102">
        <f t="shared" si="54"/>
        <v>53.911111111111111</v>
      </c>
      <c r="G70" s="102">
        <f t="shared" si="54"/>
        <v>55.866666666666667</v>
      </c>
      <c r="H70" s="102">
        <f t="shared" si="54"/>
        <v>57.82222222222223</v>
      </c>
      <c r="I70" s="102">
        <f t="shared" si="54"/>
        <v>59.777777777777779</v>
      </c>
      <c r="J70" s="102">
        <f t="shared" si="54"/>
        <v>62.333333333333336</v>
      </c>
      <c r="K70" s="102">
        <f t="shared" ref="K70:AH70" si="60">-(K22-K102)*2.5/4.5+K22</f>
        <v>64.888888888888886</v>
      </c>
      <c r="L70" s="102">
        <f t="shared" si="60"/>
        <v>67.444444444444457</v>
      </c>
      <c r="M70" s="102">
        <f t="shared" si="60"/>
        <v>70</v>
      </c>
      <c r="N70" s="102">
        <f t="shared" si="60"/>
        <v>72.555555555555557</v>
      </c>
      <c r="O70" s="102">
        <f t="shared" si="60"/>
        <v>75.599999999999994</v>
      </c>
      <c r="P70" s="102">
        <f t="shared" si="60"/>
        <v>78.644444444444446</v>
      </c>
      <c r="Q70" s="102">
        <f t="shared" si="60"/>
        <v>81.688888888888883</v>
      </c>
      <c r="R70" s="102">
        <f t="shared" si="60"/>
        <v>84.73333333333332</v>
      </c>
      <c r="S70" s="102">
        <f t="shared" si="60"/>
        <v>87.777777777777771</v>
      </c>
      <c r="T70" s="102">
        <f t="shared" si="60"/>
        <v>91.4</v>
      </c>
      <c r="U70" s="102">
        <f t="shared" si="60"/>
        <v>95.022222222222226</v>
      </c>
      <c r="V70" s="102">
        <f t="shared" si="60"/>
        <v>98.644444444444446</v>
      </c>
      <c r="W70" s="102">
        <f t="shared" si="60"/>
        <v>102.26666666666668</v>
      </c>
      <c r="X70" s="102">
        <f t="shared" si="60"/>
        <v>105.88888888888889</v>
      </c>
      <c r="Y70" s="102">
        <f t="shared" si="60"/>
        <v>110.3111111111111</v>
      </c>
      <c r="Z70" s="102">
        <f t="shared" si="60"/>
        <v>114.73333333333332</v>
      </c>
      <c r="AA70" s="102">
        <f t="shared" si="60"/>
        <v>119.15555555555554</v>
      </c>
      <c r="AB70" s="102">
        <f t="shared" si="60"/>
        <v>123.57777777777775</v>
      </c>
      <c r="AC70" s="102">
        <f t="shared" si="60"/>
        <v>128</v>
      </c>
      <c r="AD70" s="102">
        <f t="shared" si="60"/>
        <v>133.19999999999999</v>
      </c>
      <c r="AE70" s="102">
        <f t="shared" si="60"/>
        <v>138.4</v>
      </c>
      <c r="AF70" s="102">
        <f t="shared" si="60"/>
        <v>143.6</v>
      </c>
      <c r="AG70" s="102">
        <f t="shared" si="60"/>
        <v>148.79999999999998</v>
      </c>
      <c r="AH70" s="102">
        <f t="shared" si="60"/>
        <v>154</v>
      </c>
    </row>
    <row r="71" spans="1:34" x14ac:dyDescent="0.2">
      <c r="A71" s="91">
        <v>4</v>
      </c>
      <c r="B71" s="92">
        <v>0</v>
      </c>
      <c r="C71" s="93">
        <f t="shared" si="7"/>
        <v>4000</v>
      </c>
      <c r="D71" s="102">
        <v>35.111111111111114</v>
      </c>
      <c r="E71" s="102">
        <v>36.555555555555557</v>
      </c>
      <c r="F71" s="102">
        <v>38</v>
      </c>
      <c r="G71" s="102">
        <v>39.444444444444443</v>
      </c>
      <c r="H71" s="102">
        <v>40.888888888888886</v>
      </c>
      <c r="I71" s="102">
        <v>42.333333333333336</v>
      </c>
      <c r="J71" s="102">
        <v>43.911111111111111</v>
      </c>
      <c r="K71" s="102">
        <v>45.488888888888887</v>
      </c>
      <c r="L71" s="102">
        <v>47.066666666666663</v>
      </c>
      <c r="M71" s="102">
        <v>48.644444444444446</v>
      </c>
      <c r="N71" s="102">
        <v>50.222222222222221</v>
      </c>
      <c r="O71" s="102">
        <v>52.24444444444444</v>
      </c>
      <c r="P71" s="102">
        <v>54.266666666666666</v>
      </c>
      <c r="Q71" s="102">
        <v>56.288888888888877</v>
      </c>
      <c r="R71" s="102">
        <v>58.311111111111103</v>
      </c>
      <c r="S71" s="102">
        <v>60.333333333333329</v>
      </c>
      <c r="T71" s="102">
        <v>62.62222222222222</v>
      </c>
      <c r="U71" s="102">
        <v>64.911111111111111</v>
      </c>
      <c r="V71" s="102">
        <v>67.2</v>
      </c>
      <c r="W71" s="102">
        <v>69.488888888888894</v>
      </c>
      <c r="X71" s="102">
        <v>71.777777777777771</v>
      </c>
      <c r="Y71" s="102">
        <v>74.599999999999994</v>
      </c>
      <c r="Z71" s="102">
        <v>77.422222222222217</v>
      </c>
      <c r="AA71" s="102">
        <v>80.244444444444426</v>
      </c>
      <c r="AB71" s="102">
        <v>83.066666666666649</v>
      </c>
      <c r="AC71" s="102">
        <v>85.888888888888886</v>
      </c>
      <c r="AD71" s="102">
        <v>88.955555555555549</v>
      </c>
      <c r="AE71" s="102">
        <v>92.022222222222211</v>
      </c>
      <c r="AF71" s="102">
        <v>95.088888888888889</v>
      </c>
      <c r="AG71" s="102">
        <v>98.155555555555551</v>
      </c>
      <c r="AH71" s="102">
        <v>101.22222222222223</v>
      </c>
    </row>
    <row r="72" spans="1:34" x14ac:dyDescent="0.2">
      <c r="A72" s="91">
        <v>4</v>
      </c>
      <c r="B72" s="92">
        <v>0.2</v>
      </c>
      <c r="C72" s="93">
        <f t="shared" si="7"/>
        <v>4002</v>
      </c>
      <c r="D72" s="102">
        <v>35.111111111111114</v>
      </c>
      <c r="E72" s="102">
        <v>36.555555555555557</v>
      </c>
      <c r="F72" s="102">
        <v>38</v>
      </c>
      <c r="G72" s="102">
        <v>39.444444444444443</v>
      </c>
      <c r="H72" s="102">
        <v>40.888888888888886</v>
      </c>
      <c r="I72" s="102">
        <v>42.333333333333336</v>
      </c>
      <c r="J72" s="102">
        <v>43.911111111111111</v>
      </c>
      <c r="K72" s="102">
        <v>45.488888888888887</v>
      </c>
      <c r="L72" s="102">
        <v>47.066666666666663</v>
      </c>
      <c r="M72" s="102">
        <v>48.644444444444446</v>
      </c>
      <c r="N72" s="102">
        <v>50.222222222222221</v>
      </c>
      <c r="O72" s="102">
        <v>52.24444444444444</v>
      </c>
      <c r="P72" s="102">
        <v>54.266666666666666</v>
      </c>
      <c r="Q72" s="102">
        <v>56.288888888888877</v>
      </c>
      <c r="R72" s="102">
        <v>58.311111111111103</v>
      </c>
      <c r="S72" s="102">
        <v>60.333333333333329</v>
      </c>
      <c r="T72" s="102">
        <v>62.62222222222222</v>
      </c>
      <c r="U72" s="102">
        <v>64.911111111111111</v>
      </c>
      <c r="V72" s="102">
        <v>67.2</v>
      </c>
      <c r="W72" s="102">
        <v>69.488888888888894</v>
      </c>
      <c r="X72" s="102">
        <v>71.777777777777771</v>
      </c>
      <c r="Y72" s="102">
        <v>74.599999999999994</v>
      </c>
      <c r="Z72" s="102">
        <v>77.422222222222217</v>
      </c>
      <c r="AA72" s="102">
        <v>80.244444444444426</v>
      </c>
      <c r="AB72" s="102">
        <v>83.066666666666649</v>
      </c>
      <c r="AC72" s="102">
        <v>85.888888888888886</v>
      </c>
      <c r="AD72" s="102">
        <v>88.955555555555549</v>
      </c>
      <c r="AE72" s="102">
        <v>92.022222222222211</v>
      </c>
      <c r="AF72" s="102">
        <v>95.088888888888889</v>
      </c>
      <c r="AG72" s="102">
        <v>98.155555555555551</v>
      </c>
      <c r="AH72" s="102">
        <v>101.22222222222223</v>
      </c>
    </row>
    <row r="73" spans="1:34" x14ac:dyDescent="0.2">
      <c r="A73" s="91">
        <v>4</v>
      </c>
      <c r="B73" s="95">
        <v>0.4</v>
      </c>
      <c r="C73" s="93">
        <f t="shared" si="7"/>
        <v>4004</v>
      </c>
      <c r="D73" s="97">
        <f t="shared" ref="D73:AH73" si="61">-(D9-D89)*3.5/4.5+D9</f>
        <v>35.111111111111114</v>
      </c>
      <c r="E73" s="97">
        <f t="shared" si="61"/>
        <v>36.555555555555557</v>
      </c>
      <c r="F73" s="97">
        <f t="shared" si="61"/>
        <v>38</v>
      </c>
      <c r="G73" s="97">
        <f t="shared" si="61"/>
        <v>39.444444444444443</v>
      </c>
      <c r="H73" s="97">
        <f t="shared" si="61"/>
        <v>40.888888888888886</v>
      </c>
      <c r="I73" s="97">
        <f t="shared" si="61"/>
        <v>42.333333333333336</v>
      </c>
      <c r="J73" s="97">
        <f t="shared" si="61"/>
        <v>43.911111111111111</v>
      </c>
      <c r="K73" s="97">
        <f t="shared" si="61"/>
        <v>45.488888888888887</v>
      </c>
      <c r="L73" s="97">
        <f t="shared" si="61"/>
        <v>47.066666666666663</v>
      </c>
      <c r="M73" s="97">
        <f t="shared" si="61"/>
        <v>48.644444444444446</v>
      </c>
      <c r="N73" s="97">
        <f t="shared" si="61"/>
        <v>50.222222222222221</v>
      </c>
      <c r="O73" s="97">
        <f t="shared" si="61"/>
        <v>52.24444444444444</v>
      </c>
      <c r="P73" s="97">
        <f t="shared" si="61"/>
        <v>54.266666666666666</v>
      </c>
      <c r="Q73" s="97">
        <f t="shared" si="61"/>
        <v>56.288888888888877</v>
      </c>
      <c r="R73" s="97">
        <f t="shared" si="61"/>
        <v>58.311111111111103</v>
      </c>
      <c r="S73" s="97">
        <f t="shared" si="61"/>
        <v>60.333333333333329</v>
      </c>
      <c r="T73" s="97">
        <f t="shared" si="61"/>
        <v>62.62222222222222</v>
      </c>
      <c r="U73" s="97">
        <f t="shared" si="61"/>
        <v>64.911111111111111</v>
      </c>
      <c r="V73" s="97">
        <f t="shared" si="61"/>
        <v>67.2</v>
      </c>
      <c r="W73" s="97">
        <f t="shared" si="61"/>
        <v>69.488888888888894</v>
      </c>
      <c r="X73" s="97">
        <f t="shared" si="61"/>
        <v>71.777777777777771</v>
      </c>
      <c r="Y73" s="97">
        <f t="shared" si="61"/>
        <v>74.599999999999994</v>
      </c>
      <c r="Z73" s="97">
        <f t="shared" si="61"/>
        <v>77.422222222222217</v>
      </c>
      <c r="AA73" s="97">
        <f t="shared" si="61"/>
        <v>80.244444444444426</v>
      </c>
      <c r="AB73" s="97">
        <f t="shared" si="61"/>
        <v>83.066666666666649</v>
      </c>
      <c r="AC73" s="97">
        <f t="shared" si="61"/>
        <v>85.888888888888886</v>
      </c>
      <c r="AD73" s="97">
        <f t="shared" si="61"/>
        <v>88.955555555555549</v>
      </c>
      <c r="AE73" s="97">
        <f t="shared" si="61"/>
        <v>92.022222222222211</v>
      </c>
      <c r="AF73" s="97">
        <f t="shared" si="61"/>
        <v>95.088888888888889</v>
      </c>
      <c r="AG73" s="97">
        <f t="shared" si="61"/>
        <v>98.155555555555551</v>
      </c>
      <c r="AH73" s="97">
        <f t="shared" si="61"/>
        <v>101.22222222222223</v>
      </c>
    </row>
    <row r="74" spans="1:34" x14ac:dyDescent="0.2">
      <c r="A74" s="91">
        <v>4</v>
      </c>
      <c r="B74" s="92">
        <v>0.6</v>
      </c>
      <c r="C74" s="93">
        <f t="shared" si="7"/>
        <v>4006</v>
      </c>
      <c r="D74" s="102">
        <f t="shared" ref="D74:AH74" si="62">-(D10-D90)*3.5/4.5+D10</f>
        <v>36.111111111111114</v>
      </c>
      <c r="E74" s="102">
        <f t="shared" si="62"/>
        <v>37.6</v>
      </c>
      <c r="F74" s="102">
        <f t="shared" si="62"/>
        <v>39.088888888888889</v>
      </c>
      <c r="G74" s="102">
        <f t="shared" si="62"/>
        <v>40.577777777777769</v>
      </c>
      <c r="H74" s="102">
        <f t="shared" si="62"/>
        <v>42.066666666666663</v>
      </c>
      <c r="I74" s="102">
        <f t="shared" si="62"/>
        <v>43.555555555555557</v>
      </c>
      <c r="J74" s="102">
        <f t="shared" si="62"/>
        <v>45.288888888888891</v>
      </c>
      <c r="K74" s="102">
        <f t="shared" si="62"/>
        <v>47.022222222222226</v>
      </c>
      <c r="L74" s="102">
        <f t="shared" si="62"/>
        <v>48.75555555555556</v>
      </c>
      <c r="M74" s="102">
        <f t="shared" si="62"/>
        <v>50.488888888888894</v>
      </c>
      <c r="N74" s="102">
        <f t="shared" si="62"/>
        <v>52.222222222222221</v>
      </c>
      <c r="O74" s="102">
        <f t="shared" si="62"/>
        <v>54.199999999999996</v>
      </c>
      <c r="P74" s="102">
        <f t="shared" si="62"/>
        <v>56.17777777777777</v>
      </c>
      <c r="Q74" s="102">
        <f t="shared" si="62"/>
        <v>58.155555555555544</v>
      </c>
      <c r="R74" s="102">
        <f t="shared" si="62"/>
        <v>60.133333333333319</v>
      </c>
      <c r="S74" s="102">
        <f t="shared" si="62"/>
        <v>62.111111111111114</v>
      </c>
      <c r="T74" s="102">
        <f t="shared" si="62"/>
        <v>64.488888888888894</v>
      </c>
      <c r="U74" s="102">
        <f t="shared" si="62"/>
        <v>66.866666666666674</v>
      </c>
      <c r="V74" s="102">
        <f t="shared" si="62"/>
        <v>69.244444444444454</v>
      </c>
      <c r="W74" s="102">
        <f t="shared" si="62"/>
        <v>71.622222222222234</v>
      </c>
      <c r="X74" s="102">
        <f t="shared" si="62"/>
        <v>74</v>
      </c>
      <c r="Y74" s="102">
        <f t="shared" si="62"/>
        <v>76.86666666666666</v>
      </c>
      <c r="Z74" s="102">
        <f t="shared" si="62"/>
        <v>79.73333333333332</v>
      </c>
      <c r="AA74" s="102">
        <f t="shared" si="62"/>
        <v>82.6</v>
      </c>
      <c r="AB74" s="102">
        <f t="shared" si="62"/>
        <v>85.46666666666664</v>
      </c>
      <c r="AC74" s="102">
        <f t="shared" si="62"/>
        <v>88.333333333333329</v>
      </c>
      <c r="AD74" s="102">
        <f t="shared" si="62"/>
        <v>91.8</v>
      </c>
      <c r="AE74" s="102">
        <f t="shared" si="62"/>
        <v>95.26666666666668</v>
      </c>
      <c r="AF74" s="102">
        <f t="shared" si="62"/>
        <v>98.733333333333348</v>
      </c>
      <c r="AG74" s="102">
        <f t="shared" si="62"/>
        <v>102.20000000000002</v>
      </c>
      <c r="AH74" s="102">
        <f t="shared" si="62"/>
        <v>105.66666666666667</v>
      </c>
    </row>
    <row r="75" spans="1:34" x14ac:dyDescent="0.2">
      <c r="A75" s="91">
        <v>4</v>
      </c>
      <c r="B75" s="101">
        <v>0.8</v>
      </c>
      <c r="C75" s="93">
        <f t="shared" si="7"/>
        <v>4008</v>
      </c>
      <c r="D75" s="97">
        <f t="shared" ref="D75:AH75" si="63">-(D11-D91)*3.5/4.5+D11</f>
        <v>37.111111111111114</v>
      </c>
      <c r="E75" s="97">
        <f t="shared" si="63"/>
        <v>38.6</v>
      </c>
      <c r="F75" s="97">
        <f t="shared" si="63"/>
        <v>40.088888888888889</v>
      </c>
      <c r="G75" s="97">
        <f t="shared" si="63"/>
        <v>41.577777777777769</v>
      </c>
      <c r="H75" s="97">
        <f t="shared" si="63"/>
        <v>43.066666666666663</v>
      </c>
      <c r="I75" s="97">
        <f t="shared" si="63"/>
        <v>44.555555555555557</v>
      </c>
      <c r="J75" s="97">
        <f t="shared" si="63"/>
        <v>46.288888888888891</v>
      </c>
      <c r="K75" s="97">
        <f t="shared" si="63"/>
        <v>48.022222222222226</v>
      </c>
      <c r="L75" s="97">
        <f t="shared" si="63"/>
        <v>49.75555555555556</v>
      </c>
      <c r="M75" s="97">
        <f t="shared" si="63"/>
        <v>51.488888888888894</v>
      </c>
      <c r="N75" s="97">
        <f t="shared" si="63"/>
        <v>53.222222222222221</v>
      </c>
      <c r="O75" s="97">
        <f t="shared" si="63"/>
        <v>55.24444444444444</v>
      </c>
      <c r="P75" s="97">
        <f t="shared" si="63"/>
        <v>57.266666666666666</v>
      </c>
      <c r="Q75" s="97">
        <f t="shared" si="63"/>
        <v>59.288888888888877</v>
      </c>
      <c r="R75" s="97">
        <f t="shared" si="63"/>
        <v>61.311111111111103</v>
      </c>
      <c r="S75" s="97">
        <f t="shared" si="63"/>
        <v>63.333333333333329</v>
      </c>
      <c r="T75" s="97">
        <f t="shared" si="63"/>
        <v>65.911111111111111</v>
      </c>
      <c r="U75" s="97">
        <f t="shared" si="63"/>
        <v>68.488888888888894</v>
      </c>
      <c r="V75" s="97">
        <f t="shared" si="63"/>
        <v>71.066666666666663</v>
      </c>
      <c r="W75" s="97">
        <f t="shared" si="63"/>
        <v>73.644444444444446</v>
      </c>
      <c r="X75" s="97">
        <f t="shared" si="63"/>
        <v>76.222222222222229</v>
      </c>
      <c r="Y75" s="97">
        <f t="shared" si="63"/>
        <v>79.288888888888891</v>
      </c>
      <c r="Z75" s="97">
        <f t="shared" si="63"/>
        <v>82.355555555555554</v>
      </c>
      <c r="AA75" s="97">
        <f t="shared" si="63"/>
        <v>85.422222222222217</v>
      </c>
      <c r="AB75" s="97">
        <f t="shared" si="63"/>
        <v>88.48888888888888</v>
      </c>
      <c r="AC75" s="97">
        <f t="shared" si="63"/>
        <v>91.555555555555557</v>
      </c>
      <c r="AD75" s="97">
        <f t="shared" si="63"/>
        <v>95.066666666666663</v>
      </c>
      <c r="AE75" s="97">
        <f t="shared" si="63"/>
        <v>98.577777777777783</v>
      </c>
      <c r="AF75" s="97">
        <f t="shared" si="63"/>
        <v>102.08888888888889</v>
      </c>
      <c r="AG75" s="97">
        <f t="shared" si="63"/>
        <v>105.60000000000001</v>
      </c>
      <c r="AH75" s="97">
        <f t="shared" si="63"/>
        <v>109.11111111111111</v>
      </c>
    </row>
    <row r="76" spans="1:34" x14ac:dyDescent="0.2">
      <c r="A76" s="91">
        <v>4</v>
      </c>
      <c r="B76" s="92">
        <v>1</v>
      </c>
      <c r="C76" s="93">
        <f t="shared" si="7"/>
        <v>4010</v>
      </c>
      <c r="D76" s="102">
        <f t="shared" ref="D76:AH76" si="64">-(D12-D92)*3.5/4.5+D12</f>
        <v>38.111111111111114</v>
      </c>
      <c r="E76" s="102">
        <f t="shared" si="64"/>
        <v>39.644444444444446</v>
      </c>
      <c r="F76" s="102">
        <f t="shared" si="64"/>
        <v>41.177777777777777</v>
      </c>
      <c r="G76" s="102">
        <f t="shared" si="64"/>
        <v>42.711111111111109</v>
      </c>
      <c r="H76" s="102">
        <f t="shared" si="64"/>
        <v>44.24444444444444</v>
      </c>
      <c r="I76" s="102">
        <f t="shared" si="64"/>
        <v>45.777777777777779</v>
      </c>
      <c r="J76" s="102">
        <f t="shared" si="64"/>
        <v>47.511111111111113</v>
      </c>
      <c r="K76" s="102">
        <f t="shared" si="64"/>
        <v>49.244444444444447</v>
      </c>
      <c r="L76" s="102">
        <f t="shared" si="64"/>
        <v>50.977777777777781</v>
      </c>
      <c r="M76" s="102">
        <f t="shared" si="64"/>
        <v>52.711111111111116</v>
      </c>
      <c r="N76" s="102">
        <f t="shared" si="64"/>
        <v>54.444444444444443</v>
      </c>
      <c r="O76" s="102">
        <f t="shared" si="64"/>
        <v>56.62222222222222</v>
      </c>
      <c r="P76" s="102">
        <f t="shared" si="64"/>
        <v>58.8</v>
      </c>
      <c r="Q76" s="102">
        <f t="shared" si="64"/>
        <v>60.977777777777774</v>
      </c>
      <c r="R76" s="102">
        <f t="shared" si="64"/>
        <v>63.155555555555551</v>
      </c>
      <c r="S76" s="102">
        <f t="shared" si="64"/>
        <v>65.333333333333329</v>
      </c>
      <c r="T76" s="102">
        <f t="shared" si="64"/>
        <v>67.955555555555549</v>
      </c>
      <c r="U76" s="102">
        <f t="shared" si="64"/>
        <v>70.577777777777783</v>
      </c>
      <c r="V76" s="102">
        <f t="shared" si="64"/>
        <v>73.2</v>
      </c>
      <c r="W76" s="102">
        <f t="shared" si="64"/>
        <v>75.822222222222237</v>
      </c>
      <c r="X76" s="102">
        <f t="shared" si="64"/>
        <v>78.444444444444443</v>
      </c>
      <c r="Y76" s="102">
        <f t="shared" si="64"/>
        <v>81.711111111111109</v>
      </c>
      <c r="Z76" s="102">
        <f t="shared" si="64"/>
        <v>84.977777777777774</v>
      </c>
      <c r="AA76" s="102">
        <f t="shared" si="64"/>
        <v>88.24444444444444</v>
      </c>
      <c r="AB76" s="102">
        <f t="shared" si="64"/>
        <v>91.51111111111112</v>
      </c>
      <c r="AC76" s="102">
        <f t="shared" si="64"/>
        <v>94.777777777777771</v>
      </c>
      <c r="AD76" s="102">
        <f t="shared" si="64"/>
        <v>98.488888888888894</v>
      </c>
      <c r="AE76" s="102">
        <f t="shared" si="64"/>
        <v>102.2</v>
      </c>
      <c r="AF76" s="102">
        <f t="shared" si="64"/>
        <v>105.91111111111113</v>
      </c>
      <c r="AG76" s="102">
        <f t="shared" si="64"/>
        <v>109.62222222222225</v>
      </c>
      <c r="AH76" s="102">
        <f t="shared" si="64"/>
        <v>113.33333333333334</v>
      </c>
    </row>
    <row r="77" spans="1:34" x14ac:dyDescent="0.2">
      <c r="A77" s="91">
        <v>4</v>
      </c>
      <c r="B77" s="101">
        <v>1.2</v>
      </c>
      <c r="C77" s="93">
        <f t="shared" si="7"/>
        <v>4012</v>
      </c>
      <c r="D77" s="97">
        <f t="shared" ref="D77:AH77" si="65">-(D13-D93)*3.5/4.5+D13</f>
        <v>39.333333333333336</v>
      </c>
      <c r="E77" s="97">
        <f t="shared" si="65"/>
        <v>40.666666666666671</v>
      </c>
      <c r="F77" s="97">
        <f t="shared" si="65"/>
        <v>42</v>
      </c>
      <c r="G77" s="97">
        <f t="shared" si="65"/>
        <v>43.333333333333336</v>
      </c>
      <c r="H77" s="97">
        <f t="shared" si="65"/>
        <v>44.666666666666671</v>
      </c>
      <c r="I77" s="97">
        <f t="shared" si="65"/>
        <v>46</v>
      </c>
      <c r="J77" s="97">
        <f t="shared" si="65"/>
        <v>47.93333333333333</v>
      </c>
      <c r="K77" s="97">
        <f t="shared" si="65"/>
        <v>49.86666666666666</v>
      </c>
      <c r="L77" s="97">
        <f t="shared" si="65"/>
        <v>51.8</v>
      </c>
      <c r="M77" s="97">
        <f t="shared" si="65"/>
        <v>53.733333333333327</v>
      </c>
      <c r="N77" s="97">
        <f t="shared" si="65"/>
        <v>55.666666666666671</v>
      </c>
      <c r="O77" s="97">
        <f t="shared" si="65"/>
        <v>57.844444444444449</v>
      </c>
      <c r="P77" s="97">
        <f t="shared" si="65"/>
        <v>60.022222222222226</v>
      </c>
      <c r="Q77" s="97">
        <f t="shared" si="65"/>
        <v>62.199999999999996</v>
      </c>
      <c r="R77" s="97">
        <f t="shared" si="65"/>
        <v>64.37777777777778</v>
      </c>
      <c r="S77" s="97">
        <f t="shared" si="65"/>
        <v>66.555555555555557</v>
      </c>
      <c r="T77" s="97">
        <f t="shared" si="65"/>
        <v>69.37777777777778</v>
      </c>
      <c r="U77" s="97">
        <f t="shared" si="65"/>
        <v>72.2</v>
      </c>
      <c r="V77" s="97">
        <f t="shared" si="65"/>
        <v>75.022222222222211</v>
      </c>
      <c r="W77" s="97">
        <f t="shared" si="65"/>
        <v>77.844444444444434</v>
      </c>
      <c r="X77" s="97">
        <f t="shared" si="65"/>
        <v>80.666666666666671</v>
      </c>
      <c r="Y77" s="97">
        <f t="shared" si="65"/>
        <v>83.933333333333337</v>
      </c>
      <c r="Z77" s="97">
        <f t="shared" si="65"/>
        <v>87.2</v>
      </c>
      <c r="AA77" s="97">
        <f t="shared" si="65"/>
        <v>90.466666666666669</v>
      </c>
      <c r="AB77" s="97">
        <f t="shared" si="65"/>
        <v>93.733333333333334</v>
      </c>
      <c r="AC77" s="97">
        <f t="shared" si="65"/>
        <v>97</v>
      </c>
      <c r="AD77" s="97">
        <f t="shared" si="65"/>
        <v>100.9111111111111</v>
      </c>
      <c r="AE77" s="97">
        <f t="shared" si="65"/>
        <v>104.82222222222221</v>
      </c>
      <c r="AF77" s="97">
        <f t="shared" si="65"/>
        <v>108.73333333333332</v>
      </c>
      <c r="AG77" s="97">
        <f t="shared" si="65"/>
        <v>112.64444444444442</v>
      </c>
      <c r="AH77" s="97">
        <f t="shared" si="65"/>
        <v>116.55555555555556</v>
      </c>
    </row>
    <row r="78" spans="1:34" x14ac:dyDescent="0.2">
      <c r="A78" s="91">
        <v>4</v>
      </c>
      <c r="B78" s="92">
        <v>1.4</v>
      </c>
      <c r="C78" s="93">
        <f t="shared" ref="C78:C145" si="66">(A78*100+B78)*10</f>
        <v>4014</v>
      </c>
      <c r="D78" s="102">
        <f t="shared" ref="D78:AH78" si="67">-(D14-D94)*3.5/4.5+D14</f>
        <v>39.555555555555557</v>
      </c>
      <c r="E78" s="102">
        <f t="shared" si="67"/>
        <v>41.044444444444444</v>
      </c>
      <c r="F78" s="102">
        <f t="shared" si="67"/>
        <v>42.533333333333331</v>
      </c>
      <c r="G78" s="102">
        <f t="shared" si="67"/>
        <v>44.022222222222219</v>
      </c>
      <c r="H78" s="102">
        <f t="shared" si="67"/>
        <v>45.511111111111106</v>
      </c>
      <c r="I78" s="102">
        <f t="shared" si="67"/>
        <v>47</v>
      </c>
      <c r="J78" s="102">
        <f t="shared" si="67"/>
        <v>48.977777777777774</v>
      </c>
      <c r="K78" s="102">
        <f t="shared" si="67"/>
        <v>50.955555555555556</v>
      </c>
      <c r="L78" s="102">
        <f t="shared" si="67"/>
        <v>52.933333333333323</v>
      </c>
      <c r="M78" s="102">
        <f t="shared" si="67"/>
        <v>54.911111111111097</v>
      </c>
      <c r="N78" s="102">
        <f t="shared" si="67"/>
        <v>56.888888888888886</v>
      </c>
      <c r="O78" s="102">
        <f t="shared" si="67"/>
        <v>59.111111111111114</v>
      </c>
      <c r="P78" s="102">
        <f t="shared" si="67"/>
        <v>61.333333333333329</v>
      </c>
      <c r="Q78" s="102">
        <f t="shared" si="67"/>
        <v>63.555555555555557</v>
      </c>
      <c r="R78" s="102">
        <f t="shared" si="67"/>
        <v>65.777777777777771</v>
      </c>
      <c r="S78" s="102">
        <f t="shared" si="67"/>
        <v>68</v>
      </c>
      <c r="T78" s="102">
        <f t="shared" si="67"/>
        <v>70.977777777777774</v>
      </c>
      <c r="U78" s="102">
        <f t="shared" si="67"/>
        <v>73.955555555555549</v>
      </c>
      <c r="V78" s="102">
        <f t="shared" si="67"/>
        <v>76.933333333333323</v>
      </c>
      <c r="W78" s="102">
        <f t="shared" si="67"/>
        <v>79.911111111111097</v>
      </c>
      <c r="X78" s="102">
        <f t="shared" si="67"/>
        <v>82.888888888888886</v>
      </c>
      <c r="Y78" s="102">
        <f t="shared" si="67"/>
        <v>86.2</v>
      </c>
      <c r="Z78" s="102">
        <f t="shared" si="67"/>
        <v>89.51111111111112</v>
      </c>
      <c r="AA78" s="102">
        <f t="shared" si="67"/>
        <v>92.822222222222223</v>
      </c>
      <c r="AB78" s="102">
        <f t="shared" si="67"/>
        <v>96.13333333333334</v>
      </c>
      <c r="AC78" s="102">
        <f t="shared" si="67"/>
        <v>99.444444444444443</v>
      </c>
      <c r="AD78" s="102">
        <f t="shared" si="67"/>
        <v>103.55555555555554</v>
      </c>
      <c r="AE78" s="102">
        <f t="shared" si="67"/>
        <v>107.66666666666666</v>
      </c>
      <c r="AF78" s="102">
        <f t="shared" si="67"/>
        <v>111.77777777777777</v>
      </c>
      <c r="AG78" s="102">
        <f t="shared" si="67"/>
        <v>115.88888888888887</v>
      </c>
      <c r="AH78" s="102">
        <f t="shared" si="67"/>
        <v>120</v>
      </c>
    </row>
    <row r="79" spans="1:34" x14ac:dyDescent="0.2">
      <c r="A79" s="91">
        <v>4</v>
      </c>
      <c r="B79" s="101">
        <v>1.6</v>
      </c>
      <c r="C79" s="93">
        <f t="shared" si="66"/>
        <v>4016</v>
      </c>
      <c r="D79" s="97">
        <f t="shared" ref="D79:AH79" si="68">-(D15-D95)*3.5/4.5+D15</f>
        <v>40.333333333333336</v>
      </c>
      <c r="E79" s="97">
        <f t="shared" si="68"/>
        <v>41.911111111111111</v>
      </c>
      <c r="F79" s="97">
        <f t="shared" si="68"/>
        <v>43.488888888888887</v>
      </c>
      <c r="G79" s="97">
        <f t="shared" si="68"/>
        <v>45.066666666666663</v>
      </c>
      <c r="H79" s="97">
        <f t="shared" si="68"/>
        <v>46.644444444444446</v>
      </c>
      <c r="I79" s="97">
        <f t="shared" si="68"/>
        <v>48.222222222222221</v>
      </c>
      <c r="J79" s="97">
        <f t="shared" si="68"/>
        <v>50.155555555555559</v>
      </c>
      <c r="K79" s="97">
        <f t="shared" si="68"/>
        <v>52.088888888888889</v>
      </c>
      <c r="L79" s="97">
        <f t="shared" si="68"/>
        <v>54.022222222222219</v>
      </c>
      <c r="M79" s="97">
        <f t="shared" si="68"/>
        <v>55.955555555555549</v>
      </c>
      <c r="N79" s="97">
        <f t="shared" si="68"/>
        <v>57.888888888888886</v>
      </c>
      <c r="O79" s="97">
        <f t="shared" si="68"/>
        <v>60.311111111111117</v>
      </c>
      <c r="P79" s="97">
        <f t="shared" si="68"/>
        <v>62.733333333333334</v>
      </c>
      <c r="Q79" s="97">
        <f t="shared" si="68"/>
        <v>65.155555555555566</v>
      </c>
      <c r="R79" s="97">
        <f t="shared" si="68"/>
        <v>67.577777777777783</v>
      </c>
      <c r="S79" s="97">
        <f t="shared" si="68"/>
        <v>70</v>
      </c>
      <c r="T79" s="97">
        <f t="shared" si="68"/>
        <v>72.86666666666666</v>
      </c>
      <c r="U79" s="97">
        <f t="shared" si="68"/>
        <v>75.73333333333332</v>
      </c>
      <c r="V79" s="97">
        <f t="shared" si="68"/>
        <v>78.599999999999994</v>
      </c>
      <c r="W79" s="97">
        <f t="shared" si="68"/>
        <v>81.46666666666664</v>
      </c>
      <c r="X79" s="97">
        <f t="shared" si="68"/>
        <v>84.333333333333329</v>
      </c>
      <c r="Y79" s="97">
        <f t="shared" si="68"/>
        <v>87.955555555555563</v>
      </c>
      <c r="Z79" s="97">
        <f t="shared" si="68"/>
        <v>91.577777777777783</v>
      </c>
      <c r="AA79" s="97">
        <f t="shared" si="68"/>
        <v>95.200000000000017</v>
      </c>
      <c r="AB79" s="97">
        <f t="shared" si="68"/>
        <v>98.822222222222251</v>
      </c>
      <c r="AC79" s="97">
        <f t="shared" si="68"/>
        <v>102.44444444444444</v>
      </c>
      <c r="AD79" s="97">
        <f t="shared" si="68"/>
        <v>106.44444444444444</v>
      </c>
      <c r="AE79" s="97">
        <f t="shared" si="68"/>
        <v>110.44444444444443</v>
      </c>
      <c r="AF79" s="97">
        <f t="shared" si="68"/>
        <v>114.44444444444443</v>
      </c>
      <c r="AG79" s="97">
        <f t="shared" si="68"/>
        <v>118.44444444444443</v>
      </c>
      <c r="AH79" s="97">
        <f t="shared" si="68"/>
        <v>122.44444444444444</v>
      </c>
    </row>
    <row r="80" spans="1:34" x14ac:dyDescent="0.2">
      <c r="A80" s="91">
        <v>4</v>
      </c>
      <c r="B80" s="92">
        <v>1.8</v>
      </c>
      <c r="C80" s="93">
        <f t="shared" si="66"/>
        <v>4018</v>
      </c>
      <c r="D80" s="102">
        <f t="shared" ref="D80:AH80" si="69">-(D16-D96)*3.5/4.5+D16</f>
        <v>41.555555555555557</v>
      </c>
      <c r="E80" s="102">
        <f t="shared" si="69"/>
        <v>43.088888888888889</v>
      </c>
      <c r="F80" s="102">
        <f t="shared" si="69"/>
        <v>44.62222222222222</v>
      </c>
      <c r="G80" s="102">
        <f t="shared" si="69"/>
        <v>46.155555555555551</v>
      </c>
      <c r="H80" s="102">
        <f t="shared" si="69"/>
        <v>47.688888888888883</v>
      </c>
      <c r="I80" s="102">
        <f t="shared" si="69"/>
        <v>49.222222222222221</v>
      </c>
      <c r="J80" s="102">
        <f t="shared" si="69"/>
        <v>51.199999999999996</v>
      </c>
      <c r="K80" s="102">
        <f t="shared" si="69"/>
        <v>53.17777777777777</v>
      </c>
      <c r="L80" s="102">
        <f t="shared" si="69"/>
        <v>55.155555555555544</v>
      </c>
      <c r="M80" s="102">
        <f t="shared" si="69"/>
        <v>57.133333333333319</v>
      </c>
      <c r="N80" s="102">
        <f t="shared" si="69"/>
        <v>59.111111111111114</v>
      </c>
      <c r="O80" s="102">
        <f t="shared" si="69"/>
        <v>61.533333333333331</v>
      </c>
      <c r="P80" s="102">
        <f t="shared" si="69"/>
        <v>63.955555555555563</v>
      </c>
      <c r="Q80" s="102">
        <f t="shared" si="69"/>
        <v>66.377777777777794</v>
      </c>
      <c r="R80" s="102">
        <f t="shared" si="69"/>
        <v>68.800000000000011</v>
      </c>
      <c r="S80" s="102">
        <f t="shared" si="69"/>
        <v>71.222222222222229</v>
      </c>
      <c r="T80" s="102">
        <f t="shared" si="69"/>
        <v>74.288888888888891</v>
      </c>
      <c r="U80" s="102">
        <f t="shared" si="69"/>
        <v>77.355555555555554</v>
      </c>
      <c r="V80" s="102">
        <f t="shared" si="69"/>
        <v>80.422222222222217</v>
      </c>
      <c r="W80" s="102">
        <f t="shared" si="69"/>
        <v>83.48888888888888</v>
      </c>
      <c r="X80" s="102">
        <f t="shared" si="69"/>
        <v>86.555555555555557</v>
      </c>
      <c r="Y80" s="102">
        <f t="shared" si="69"/>
        <v>90.222222222222229</v>
      </c>
      <c r="Z80" s="102">
        <f t="shared" si="69"/>
        <v>93.8888888888889</v>
      </c>
      <c r="AA80" s="102">
        <f t="shared" si="69"/>
        <v>97.555555555555571</v>
      </c>
      <c r="AB80" s="102">
        <f t="shared" si="69"/>
        <v>101.22222222222223</v>
      </c>
      <c r="AC80" s="102">
        <f t="shared" si="69"/>
        <v>104.88888888888889</v>
      </c>
      <c r="AD80" s="102">
        <f t="shared" si="69"/>
        <v>109.04444444444445</v>
      </c>
      <c r="AE80" s="102">
        <f t="shared" si="69"/>
        <v>113.2</v>
      </c>
      <c r="AF80" s="102">
        <f t="shared" si="69"/>
        <v>117.35555555555555</v>
      </c>
      <c r="AG80" s="102">
        <f t="shared" si="69"/>
        <v>121.51111111111111</v>
      </c>
      <c r="AH80" s="102">
        <f t="shared" si="69"/>
        <v>125.66666666666666</v>
      </c>
    </row>
    <row r="81" spans="1:34" x14ac:dyDescent="0.2">
      <c r="A81" s="91">
        <v>4</v>
      </c>
      <c r="B81" s="101">
        <v>2</v>
      </c>
      <c r="C81" s="93">
        <f t="shared" si="66"/>
        <v>4020</v>
      </c>
      <c r="D81" s="97">
        <f t="shared" ref="D81:J86" si="70">-(D17-D97)*3.5/4.5+D17</f>
        <v>42.555555555555557</v>
      </c>
      <c r="E81" s="97">
        <f t="shared" si="70"/>
        <v>44.133333333333333</v>
      </c>
      <c r="F81" s="97">
        <f t="shared" si="70"/>
        <v>45.711111111111109</v>
      </c>
      <c r="G81" s="97">
        <f t="shared" si="70"/>
        <v>47.288888888888884</v>
      </c>
      <c r="H81" s="97">
        <f t="shared" si="70"/>
        <v>48.866666666666667</v>
      </c>
      <c r="I81" s="97">
        <f t="shared" si="70"/>
        <v>50.444444444444443</v>
      </c>
      <c r="J81" s="97">
        <f t="shared" si="70"/>
        <v>52.422222222222217</v>
      </c>
      <c r="K81" s="97">
        <f t="shared" ref="K81:AH81" si="71">-(K17-K97)*3.5/4.5+K17</f>
        <v>54.399999999999991</v>
      </c>
      <c r="L81" s="97">
        <f t="shared" si="71"/>
        <v>56.377777777777766</v>
      </c>
      <c r="M81" s="97">
        <f t="shared" si="71"/>
        <v>58.35555555555554</v>
      </c>
      <c r="N81" s="97">
        <f t="shared" si="71"/>
        <v>60.333333333333329</v>
      </c>
      <c r="O81" s="97">
        <f t="shared" si="71"/>
        <v>62.911111111111111</v>
      </c>
      <c r="P81" s="97">
        <f t="shared" si="71"/>
        <v>65.488888888888894</v>
      </c>
      <c r="Q81" s="97">
        <f t="shared" si="71"/>
        <v>68.066666666666663</v>
      </c>
      <c r="R81" s="97">
        <f t="shared" si="71"/>
        <v>70.644444444444446</v>
      </c>
      <c r="S81" s="97">
        <f t="shared" si="71"/>
        <v>73.222222222222229</v>
      </c>
      <c r="T81" s="97">
        <f t="shared" si="71"/>
        <v>76.288888888888891</v>
      </c>
      <c r="U81" s="97">
        <f t="shared" si="71"/>
        <v>79.355555555555554</v>
      </c>
      <c r="V81" s="97">
        <f t="shared" si="71"/>
        <v>82.422222222222217</v>
      </c>
      <c r="W81" s="97">
        <f t="shared" si="71"/>
        <v>85.48888888888888</v>
      </c>
      <c r="X81" s="97">
        <f t="shared" si="71"/>
        <v>88.555555555555557</v>
      </c>
      <c r="Y81" s="97">
        <f t="shared" si="71"/>
        <v>92.266666666666666</v>
      </c>
      <c r="Z81" s="97">
        <f t="shared" si="71"/>
        <v>95.977777777777789</v>
      </c>
      <c r="AA81" s="97">
        <f t="shared" si="71"/>
        <v>99.688888888888897</v>
      </c>
      <c r="AB81" s="97">
        <f t="shared" si="71"/>
        <v>103.40000000000002</v>
      </c>
      <c r="AC81" s="97">
        <f t="shared" si="71"/>
        <v>107.11111111111111</v>
      </c>
      <c r="AD81" s="97">
        <f t="shared" si="71"/>
        <v>111.46666666666667</v>
      </c>
      <c r="AE81" s="97">
        <f t="shared" si="71"/>
        <v>115.82222222222222</v>
      </c>
      <c r="AF81" s="97">
        <f t="shared" si="71"/>
        <v>120.17777777777778</v>
      </c>
      <c r="AG81" s="97">
        <f t="shared" si="71"/>
        <v>124.53333333333333</v>
      </c>
      <c r="AH81" s="97">
        <f t="shared" si="71"/>
        <v>128.88888888888889</v>
      </c>
    </row>
    <row r="82" spans="1:34" x14ac:dyDescent="0.2">
      <c r="A82" s="91">
        <v>4</v>
      </c>
      <c r="B82" s="92">
        <v>2.2000000000000002</v>
      </c>
      <c r="C82" s="93">
        <f t="shared" si="66"/>
        <v>4022</v>
      </c>
      <c r="D82" s="102">
        <f t="shared" si="70"/>
        <v>42.777777777777779</v>
      </c>
      <c r="E82" s="102">
        <f t="shared" si="70"/>
        <v>44.511111111111113</v>
      </c>
      <c r="F82" s="102">
        <f t="shared" si="70"/>
        <v>46.244444444444447</v>
      </c>
      <c r="G82" s="102">
        <f t="shared" si="70"/>
        <v>47.977777777777781</v>
      </c>
      <c r="H82" s="102">
        <f t="shared" si="70"/>
        <v>49.711111111111116</v>
      </c>
      <c r="I82" s="102">
        <f t="shared" si="70"/>
        <v>51.444444444444443</v>
      </c>
      <c r="J82" s="102">
        <f t="shared" si="70"/>
        <v>53.466666666666669</v>
      </c>
      <c r="K82" s="102">
        <f t="shared" ref="K82:AH82" si="72">-(K18-K98)*3.5/4.5+K18</f>
        <v>55.48888888888888</v>
      </c>
      <c r="L82" s="102">
        <f t="shared" si="72"/>
        <v>57.511111111111106</v>
      </c>
      <c r="M82" s="102">
        <f t="shared" si="72"/>
        <v>59.533333333333317</v>
      </c>
      <c r="N82" s="102">
        <f t="shared" si="72"/>
        <v>61.555555555555557</v>
      </c>
      <c r="O82" s="102">
        <f t="shared" si="72"/>
        <v>64.222222222222214</v>
      </c>
      <c r="P82" s="102">
        <f t="shared" si="72"/>
        <v>66.888888888888886</v>
      </c>
      <c r="Q82" s="102">
        <f t="shared" si="72"/>
        <v>69.555555555555543</v>
      </c>
      <c r="R82" s="102">
        <f t="shared" si="72"/>
        <v>72.222222222222214</v>
      </c>
      <c r="S82" s="102">
        <f t="shared" si="72"/>
        <v>74.888888888888886</v>
      </c>
      <c r="T82" s="102">
        <f t="shared" si="72"/>
        <v>78.066666666666663</v>
      </c>
      <c r="U82" s="102">
        <f t="shared" si="72"/>
        <v>81.24444444444444</v>
      </c>
      <c r="V82" s="102">
        <f t="shared" si="72"/>
        <v>84.422222222222217</v>
      </c>
      <c r="W82" s="102">
        <f t="shared" si="72"/>
        <v>87.6</v>
      </c>
      <c r="X82" s="102">
        <f t="shared" si="72"/>
        <v>90.777777777777771</v>
      </c>
      <c r="Y82" s="102">
        <f t="shared" si="72"/>
        <v>94.488888888888894</v>
      </c>
      <c r="Z82" s="102">
        <f t="shared" si="72"/>
        <v>98.2</v>
      </c>
      <c r="AA82" s="102">
        <f t="shared" si="72"/>
        <v>101.91111111111113</v>
      </c>
      <c r="AB82" s="102">
        <f t="shared" si="72"/>
        <v>105.62222222222225</v>
      </c>
      <c r="AC82" s="102">
        <f t="shared" si="72"/>
        <v>109.33333333333334</v>
      </c>
      <c r="AD82" s="102">
        <f t="shared" si="72"/>
        <v>113.6888888888889</v>
      </c>
      <c r="AE82" s="102">
        <f t="shared" si="72"/>
        <v>118.04444444444445</v>
      </c>
      <c r="AF82" s="102">
        <f t="shared" si="72"/>
        <v>122.39999999999999</v>
      </c>
      <c r="AG82" s="102">
        <f t="shared" si="72"/>
        <v>126.75555555555556</v>
      </c>
      <c r="AH82" s="102">
        <f t="shared" si="72"/>
        <v>131.11111111111111</v>
      </c>
    </row>
    <row r="83" spans="1:34" x14ac:dyDescent="0.2">
      <c r="A83" s="91">
        <v>4</v>
      </c>
      <c r="B83" s="101">
        <v>2.4</v>
      </c>
      <c r="C83" s="93">
        <f t="shared" si="66"/>
        <v>4024</v>
      </c>
      <c r="D83" s="97">
        <f t="shared" si="70"/>
        <v>43.777777777777779</v>
      </c>
      <c r="E83" s="97">
        <f t="shared" si="70"/>
        <v>45.511111111111113</v>
      </c>
      <c r="F83" s="97">
        <f t="shared" si="70"/>
        <v>47.244444444444447</v>
      </c>
      <c r="G83" s="97">
        <f t="shared" si="70"/>
        <v>48.977777777777781</v>
      </c>
      <c r="H83" s="97">
        <f t="shared" si="70"/>
        <v>50.711111111111116</v>
      </c>
      <c r="I83" s="97">
        <f t="shared" si="70"/>
        <v>52.444444444444443</v>
      </c>
      <c r="J83" s="97">
        <f t="shared" si="70"/>
        <v>54.466666666666669</v>
      </c>
      <c r="K83" s="97">
        <f t="shared" ref="K83:AH83" si="73">-(K19-K99)*3.5/4.5+K19</f>
        <v>56.48888888888888</v>
      </c>
      <c r="L83" s="97">
        <f t="shared" si="73"/>
        <v>58.511111111111106</v>
      </c>
      <c r="M83" s="97">
        <f t="shared" si="73"/>
        <v>60.533333333333317</v>
      </c>
      <c r="N83" s="97">
        <f t="shared" si="73"/>
        <v>62.555555555555557</v>
      </c>
      <c r="O83" s="97">
        <f t="shared" si="73"/>
        <v>65.333333333333343</v>
      </c>
      <c r="P83" s="97">
        <f t="shared" si="73"/>
        <v>68.111111111111114</v>
      </c>
      <c r="Q83" s="97">
        <f t="shared" si="73"/>
        <v>70.888888888888886</v>
      </c>
      <c r="R83" s="97">
        <f t="shared" si="73"/>
        <v>73.666666666666671</v>
      </c>
      <c r="S83" s="97">
        <f t="shared" si="73"/>
        <v>76.444444444444443</v>
      </c>
      <c r="T83" s="97">
        <f t="shared" si="73"/>
        <v>79.555555555555557</v>
      </c>
      <c r="U83" s="97">
        <f t="shared" si="73"/>
        <v>82.666666666666657</v>
      </c>
      <c r="V83" s="97">
        <f t="shared" si="73"/>
        <v>85.777777777777771</v>
      </c>
      <c r="W83" s="97">
        <f t="shared" si="73"/>
        <v>88.888888888888886</v>
      </c>
      <c r="X83" s="97">
        <f t="shared" si="73"/>
        <v>92</v>
      </c>
      <c r="Y83" s="97">
        <f t="shared" si="73"/>
        <v>95.911111111111097</v>
      </c>
      <c r="Z83" s="97">
        <f t="shared" si="73"/>
        <v>99.822222222222209</v>
      </c>
      <c r="AA83" s="97">
        <f t="shared" si="73"/>
        <v>103.73333333333332</v>
      </c>
      <c r="AB83" s="97">
        <f t="shared" si="73"/>
        <v>107.64444444444442</v>
      </c>
      <c r="AC83" s="97">
        <f t="shared" si="73"/>
        <v>111.55555555555556</v>
      </c>
      <c r="AD83" s="97">
        <f t="shared" si="73"/>
        <v>116.11111111111111</v>
      </c>
      <c r="AE83" s="97">
        <f t="shared" si="73"/>
        <v>120.66666666666669</v>
      </c>
      <c r="AF83" s="97">
        <f t="shared" si="73"/>
        <v>125.22222222222223</v>
      </c>
      <c r="AG83" s="97">
        <f t="shared" si="73"/>
        <v>129.7777777777778</v>
      </c>
      <c r="AH83" s="97">
        <f t="shared" si="73"/>
        <v>134.33333333333334</v>
      </c>
    </row>
    <row r="84" spans="1:34" x14ac:dyDescent="0.2">
      <c r="A84" s="91">
        <v>4</v>
      </c>
      <c r="B84" s="92">
        <v>2.6</v>
      </c>
      <c r="C84" s="93">
        <f t="shared" si="66"/>
        <v>4026</v>
      </c>
      <c r="D84" s="102">
        <f t="shared" si="70"/>
        <v>44.777777777777779</v>
      </c>
      <c r="E84" s="102">
        <f t="shared" si="70"/>
        <v>46.555555555555557</v>
      </c>
      <c r="F84" s="102">
        <f t="shared" si="70"/>
        <v>48.333333333333336</v>
      </c>
      <c r="G84" s="102">
        <f t="shared" si="70"/>
        <v>50.111111111111114</v>
      </c>
      <c r="H84" s="102">
        <f t="shared" si="70"/>
        <v>51.888888888888893</v>
      </c>
      <c r="I84" s="102">
        <f t="shared" si="70"/>
        <v>53.666666666666671</v>
      </c>
      <c r="J84" s="102">
        <f t="shared" si="70"/>
        <v>55.688888888888883</v>
      </c>
      <c r="K84" s="102">
        <f t="shared" ref="K84:AH84" si="74">-(K20-K100)*3.5/4.5+K20</f>
        <v>57.711111111111109</v>
      </c>
      <c r="L84" s="102">
        <f t="shared" si="74"/>
        <v>59.73333333333332</v>
      </c>
      <c r="M84" s="102">
        <f t="shared" si="74"/>
        <v>61.755555555555546</v>
      </c>
      <c r="N84" s="102">
        <f t="shared" si="74"/>
        <v>63.777777777777779</v>
      </c>
      <c r="O84" s="102">
        <f t="shared" si="74"/>
        <v>66.555555555555557</v>
      </c>
      <c r="P84" s="102">
        <f t="shared" si="74"/>
        <v>69.333333333333343</v>
      </c>
      <c r="Q84" s="102">
        <f t="shared" si="74"/>
        <v>72.111111111111114</v>
      </c>
      <c r="R84" s="102">
        <f t="shared" si="74"/>
        <v>74.888888888888886</v>
      </c>
      <c r="S84" s="102">
        <f t="shared" si="74"/>
        <v>77.666666666666671</v>
      </c>
      <c r="T84" s="102">
        <f t="shared" si="74"/>
        <v>80.977777777777774</v>
      </c>
      <c r="U84" s="102">
        <f t="shared" si="74"/>
        <v>84.288888888888891</v>
      </c>
      <c r="V84" s="102">
        <f t="shared" si="74"/>
        <v>87.600000000000009</v>
      </c>
      <c r="W84" s="102">
        <f t="shared" si="74"/>
        <v>90.911111111111111</v>
      </c>
      <c r="X84" s="102">
        <f t="shared" si="74"/>
        <v>94.222222222222229</v>
      </c>
      <c r="Y84" s="102">
        <f t="shared" si="74"/>
        <v>98.133333333333326</v>
      </c>
      <c r="Z84" s="102">
        <f t="shared" si="74"/>
        <v>102.04444444444444</v>
      </c>
      <c r="AA84" s="102">
        <f t="shared" si="74"/>
        <v>105.95555555555555</v>
      </c>
      <c r="AB84" s="102">
        <f t="shared" si="74"/>
        <v>109.86666666666665</v>
      </c>
      <c r="AC84" s="102">
        <f t="shared" si="74"/>
        <v>113.77777777777777</v>
      </c>
      <c r="AD84" s="102">
        <f t="shared" si="74"/>
        <v>118.37777777777778</v>
      </c>
      <c r="AE84" s="102">
        <f t="shared" si="74"/>
        <v>122.97777777777779</v>
      </c>
      <c r="AF84" s="102">
        <f t="shared" si="74"/>
        <v>127.57777777777778</v>
      </c>
      <c r="AG84" s="102">
        <f t="shared" si="74"/>
        <v>132.17777777777778</v>
      </c>
      <c r="AH84" s="102">
        <f t="shared" si="74"/>
        <v>136.77777777777777</v>
      </c>
    </row>
    <row r="85" spans="1:34" x14ac:dyDescent="0.2">
      <c r="A85" s="91">
        <v>4</v>
      </c>
      <c r="B85" s="101">
        <v>2.8</v>
      </c>
      <c r="C85" s="93">
        <f t="shared" si="66"/>
        <v>4028</v>
      </c>
      <c r="D85" s="97">
        <f t="shared" si="70"/>
        <v>45</v>
      </c>
      <c r="E85" s="97">
        <f t="shared" si="70"/>
        <v>46.777777777777779</v>
      </c>
      <c r="F85" s="97">
        <f t="shared" si="70"/>
        <v>48.555555555555557</v>
      </c>
      <c r="G85" s="97">
        <f t="shared" si="70"/>
        <v>50.333333333333336</v>
      </c>
      <c r="H85" s="97">
        <f t="shared" si="70"/>
        <v>52.111111111111114</v>
      </c>
      <c r="I85" s="97">
        <f t="shared" si="70"/>
        <v>53.888888888888886</v>
      </c>
      <c r="J85" s="97">
        <f t="shared" si="70"/>
        <v>56.111111111111114</v>
      </c>
      <c r="K85" s="97">
        <f t="shared" ref="K85:AH85" si="75">-(K21-K101)*3.5/4.5+K21</f>
        <v>58.333333333333329</v>
      </c>
      <c r="L85" s="97">
        <f t="shared" si="75"/>
        <v>60.555555555555557</v>
      </c>
      <c r="M85" s="97">
        <f t="shared" si="75"/>
        <v>62.777777777777779</v>
      </c>
      <c r="N85" s="97">
        <f t="shared" si="75"/>
        <v>65</v>
      </c>
      <c r="O85" s="97">
        <f t="shared" si="75"/>
        <v>67.777777777777786</v>
      </c>
      <c r="P85" s="97">
        <f t="shared" si="75"/>
        <v>70.555555555555557</v>
      </c>
      <c r="Q85" s="97">
        <f t="shared" si="75"/>
        <v>73.333333333333343</v>
      </c>
      <c r="R85" s="97">
        <f t="shared" si="75"/>
        <v>76.111111111111114</v>
      </c>
      <c r="S85" s="97">
        <f t="shared" si="75"/>
        <v>78.888888888888886</v>
      </c>
      <c r="T85" s="97">
        <f t="shared" si="75"/>
        <v>82.355555555555554</v>
      </c>
      <c r="U85" s="97">
        <f t="shared" si="75"/>
        <v>85.822222222222223</v>
      </c>
      <c r="V85" s="97">
        <f t="shared" si="75"/>
        <v>89.288888888888906</v>
      </c>
      <c r="W85" s="97">
        <f t="shared" si="75"/>
        <v>92.755555555555574</v>
      </c>
      <c r="X85" s="97">
        <f t="shared" si="75"/>
        <v>96.222222222222229</v>
      </c>
      <c r="Y85" s="97">
        <f t="shared" si="75"/>
        <v>100.17777777777778</v>
      </c>
      <c r="Z85" s="97">
        <f t="shared" si="75"/>
        <v>104.13333333333333</v>
      </c>
      <c r="AA85" s="97">
        <f t="shared" si="75"/>
        <v>108.08888888888887</v>
      </c>
      <c r="AB85" s="97">
        <f t="shared" si="75"/>
        <v>112.04444444444442</v>
      </c>
      <c r="AC85" s="97">
        <f t="shared" si="75"/>
        <v>116</v>
      </c>
      <c r="AD85" s="97">
        <f t="shared" si="75"/>
        <v>120.6</v>
      </c>
      <c r="AE85" s="97">
        <f t="shared" si="75"/>
        <v>125.20000000000002</v>
      </c>
      <c r="AF85" s="97">
        <f t="shared" si="75"/>
        <v>129.80000000000001</v>
      </c>
      <c r="AG85" s="97">
        <f t="shared" si="75"/>
        <v>134.4</v>
      </c>
      <c r="AH85" s="97">
        <f t="shared" si="75"/>
        <v>139</v>
      </c>
    </row>
    <row r="86" spans="1:34" x14ac:dyDescent="0.2">
      <c r="A86" s="91">
        <v>4</v>
      </c>
      <c r="B86" s="92">
        <v>3</v>
      </c>
      <c r="C86" s="93">
        <f t="shared" si="66"/>
        <v>4030</v>
      </c>
      <c r="D86" s="102">
        <f t="shared" si="70"/>
        <v>46</v>
      </c>
      <c r="E86" s="102">
        <f t="shared" si="70"/>
        <v>47.777777777777779</v>
      </c>
      <c r="F86" s="102">
        <f t="shared" si="70"/>
        <v>49.555555555555557</v>
      </c>
      <c r="G86" s="102">
        <f t="shared" si="70"/>
        <v>51.333333333333336</v>
      </c>
      <c r="H86" s="102">
        <f t="shared" si="70"/>
        <v>53.111111111111114</v>
      </c>
      <c r="I86" s="102">
        <f t="shared" si="70"/>
        <v>54.888888888888886</v>
      </c>
      <c r="J86" s="102">
        <f t="shared" si="70"/>
        <v>57.266666666666666</v>
      </c>
      <c r="K86" s="102">
        <f t="shared" ref="K86:AH86" si="76">-(K22-K102)*3.5/4.5+K22</f>
        <v>59.644444444444446</v>
      </c>
      <c r="L86" s="102">
        <f t="shared" si="76"/>
        <v>62.022222222222226</v>
      </c>
      <c r="M86" s="102">
        <f t="shared" si="76"/>
        <v>64.400000000000006</v>
      </c>
      <c r="N86" s="102">
        <f t="shared" si="76"/>
        <v>66.777777777777771</v>
      </c>
      <c r="O86" s="102">
        <f t="shared" si="76"/>
        <v>69.599999999999994</v>
      </c>
      <c r="P86" s="102">
        <f t="shared" si="76"/>
        <v>72.422222222222217</v>
      </c>
      <c r="Q86" s="102">
        <f t="shared" si="76"/>
        <v>75.24444444444444</v>
      </c>
      <c r="R86" s="102">
        <f t="shared" si="76"/>
        <v>78.066666666666663</v>
      </c>
      <c r="S86" s="102">
        <f t="shared" si="76"/>
        <v>80.888888888888886</v>
      </c>
      <c r="T86" s="102">
        <f t="shared" si="76"/>
        <v>84.2</v>
      </c>
      <c r="U86" s="102">
        <f t="shared" si="76"/>
        <v>87.51111111111112</v>
      </c>
      <c r="V86" s="102">
        <f t="shared" si="76"/>
        <v>90.822222222222223</v>
      </c>
      <c r="W86" s="102">
        <f t="shared" si="76"/>
        <v>94.13333333333334</v>
      </c>
      <c r="X86" s="102">
        <f t="shared" si="76"/>
        <v>97.444444444444443</v>
      </c>
      <c r="Y86" s="102">
        <f t="shared" si="76"/>
        <v>101.55555555555554</v>
      </c>
      <c r="Z86" s="102">
        <f t="shared" si="76"/>
        <v>105.66666666666666</v>
      </c>
      <c r="AA86" s="102">
        <f t="shared" si="76"/>
        <v>109.77777777777777</v>
      </c>
      <c r="AB86" s="102">
        <f t="shared" si="76"/>
        <v>113.88888888888887</v>
      </c>
      <c r="AC86" s="102">
        <f t="shared" si="76"/>
        <v>118</v>
      </c>
      <c r="AD86" s="102">
        <f t="shared" si="76"/>
        <v>122.8</v>
      </c>
      <c r="AE86" s="102">
        <f t="shared" si="76"/>
        <v>127.6</v>
      </c>
      <c r="AF86" s="102">
        <f t="shared" si="76"/>
        <v>132.4</v>
      </c>
      <c r="AG86" s="102">
        <f t="shared" si="76"/>
        <v>137.20000000000002</v>
      </c>
      <c r="AH86" s="102">
        <f t="shared" si="76"/>
        <v>142</v>
      </c>
    </row>
    <row r="87" spans="1:34" x14ac:dyDescent="0.2">
      <c r="A87" s="91">
        <v>5</v>
      </c>
      <c r="B87" s="92">
        <v>0</v>
      </c>
      <c r="C87" s="93">
        <f t="shared" si="66"/>
        <v>5000</v>
      </c>
      <c r="D87" s="102">
        <v>32</v>
      </c>
      <c r="E87" s="102">
        <v>33.4</v>
      </c>
      <c r="F87" s="102">
        <v>34.799999999999997</v>
      </c>
      <c r="G87" s="102">
        <v>36.200000000000003</v>
      </c>
      <c r="H87" s="102">
        <v>37.6</v>
      </c>
      <c r="I87" s="102">
        <v>39</v>
      </c>
      <c r="J87" s="102">
        <v>40.4</v>
      </c>
      <c r="K87" s="102">
        <v>41.8</v>
      </c>
      <c r="L87" s="102">
        <v>43.2</v>
      </c>
      <c r="M87" s="102">
        <v>44.6</v>
      </c>
      <c r="N87" s="102">
        <v>46</v>
      </c>
      <c r="O87" s="102">
        <v>47.8</v>
      </c>
      <c r="P87" s="102">
        <v>49.6</v>
      </c>
      <c r="Q87" s="102">
        <v>51.4</v>
      </c>
      <c r="R87" s="102">
        <v>53.2</v>
      </c>
      <c r="S87" s="102">
        <v>55</v>
      </c>
      <c r="T87" s="102">
        <v>57.2</v>
      </c>
      <c r="U87" s="102">
        <v>59.4</v>
      </c>
      <c r="V87" s="102">
        <v>61.6</v>
      </c>
      <c r="W87" s="102">
        <v>63.8</v>
      </c>
      <c r="X87" s="102">
        <v>66</v>
      </c>
      <c r="Y87" s="102">
        <v>68.599999999999994</v>
      </c>
      <c r="Z87" s="102">
        <v>71.2</v>
      </c>
      <c r="AA87" s="102">
        <v>73.8</v>
      </c>
      <c r="AB87" s="102">
        <v>76.400000000000006</v>
      </c>
      <c r="AC87" s="102">
        <v>79</v>
      </c>
      <c r="AD87" s="102">
        <v>81.8</v>
      </c>
      <c r="AE87" s="102">
        <v>84.6</v>
      </c>
      <c r="AF87" s="102">
        <v>87.4</v>
      </c>
      <c r="AG87" s="102">
        <v>90.2</v>
      </c>
      <c r="AH87" s="102">
        <v>93</v>
      </c>
    </row>
    <row r="88" spans="1:34" x14ac:dyDescent="0.2">
      <c r="A88" s="91">
        <v>5</v>
      </c>
      <c r="B88" s="92">
        <v>0.2</v>
      </c>
      <c r="C88" s="93">
        <f t="shared" si="66"/>
        <v>5002</v>
      </c>
      <c r="D88" s="102">
        <v>32</v>
      </c>
      <c r="E88" s="102">
        <v>33.4</v>
      </c>
      <c r="F88" s="102">
        <v>34.799999999999997</v>
      </c>
      <c r="G88" s="102">
        <v>36.200000000000003</v>
      </c>
      <c r="H88" s="102">
        <v>37.6</v>
      </c>
      <c r="I88" s="102">
        <v>39</v>
      </c>
      <c r="J88" s="102">
        <v>40.4</v>
      </c>
      <c r="K88" s="102">
        <v>41.8</v>
      </c>
      <c r="L88" s="102">
        <v>43.2</v>
      </c>
      <c r="M88" s="102">
        <v>44.6</v>
      </c>
      <c r="N88" s="102">
        <v>46</v>
      </c>
      <c r="O88" s="102">
        <v>47.8</v>
      </c>
      <c r="P88" s="102">
        <v>49.6</v>
      </c>
      <c r="Q88" s="102">
        <v>51.4</v>
      </c>
      <c r="R88" s="102">
        <v>53.2</v>
      </c>
      <c r="S88" s="102">
        <v>55</v>
      </c>
      <c r="T88" s="102">
        <v>57.2</v>
      </c>
      <c r="U88" s="102">
        <v>59.4</v>
      </c>
      <c r="V88" s="102">
        <v>61.6</v>
      </c>
      <c r="W88" s="102">
        <v>63.8</v>
      </c>
      <c r="X88" s="102">
        <v>66</v>
      </c>
      <c r="Y88" s="102">
        <v>68.599999999999994</v>
      </c>
      <c r="Z88" s="102">
        <v>71.2</v>
      </c>
      <c r="AA88" s="102">
        <v>73.8</v>
      </c>
      <c r="AB88" s="102">
        <v>76.400000000000006</v>
      </c>
      <c r="AC88" s="102">
        <v>79</v>
      </c>
      <c r="AD88" s="102">
        <v>81.8</v>
      </c>
      <c r="AE88" s="102">
        <v>84.6</v>
      </c>
      <c r="AF88" s="102">
        <v>87.4</v>
      </c>
      <c r="AG88" s="102">
        <v>90.2</v>
      </c>
      <c r="AH88" s="102">
        <v>93</v>
      </c>
    </row>
    <row r="89" spans="1:34" x14ac:dyDescent="0.2">
      <c r="A89" s="91">
        <v>5</v>
      </c>
      <c r="B89" s="95">
        <v>0.4</v>
      </c>
      <c r="C89" s="93">
        <f t="shared" si="66"/>
        <v>5004</v>
      </c>
      <c r="D89" s="96">
        <v>32</v>
      </c>
      <c r="E89" s="97">
        <f>+(($I89-$D89)/0.5)*0.1+D89</f>
        <v>33.4</v>
      </c>
      <c r="F89" s="97">
        <f t="shared" ref="F89:H102" si="77">+(($I89-$D89)/0.5)*0.1+E89</f>
        <v>34.799999999999997</v>
      </c>
      <c r="G89" s="97">
        <f t="shared" si="77"/>
        <v>36.199999999999996</v>
      </c>
      <c r="H89" s="97">
        <f t="shared" si="77"/>
        <v>37.599999999999994</v>
      </c>
      <c r="I89" s="96">
        <v>39</v>
      </c>
      <c r="J89" s="97">
        <f>+(($N89-$I89)/0.5)*0.1+I89</f>
        <v>40.4</v>
      </c>
      <c r="K89" s="97">
        <f t="shared" ref="K89:M102" si="78">+(($N89-$I89)/0.5)*0.1+J89</f>
        <v>41.8</v>
      </c>
      <c r="L89" s="97">
        <f t="shared" si="78"/>
        <v>43.199999999999996</v>
      </c>
      <c r="M89" s="97">
        <f t="shared" si="78"/>
        <v>44.599999999999994</v>
      </c>
      <c r="N89" s="96">
        <v>46</v>
      </c>
      <c r="O89" s="97">
        <f>+(($S89-$N89)/0.5)*0.1+N89</f>
        <v>47.8</v>
      </c>
      <c r="P89" s="97">
        <f t="shared" ref="P89:R102" si="79">+(($S89-$N89)/0.5)*0.1+O89</f>
        <v>49.599999999999994</v>
      </c>
      <c r="Q89" s="97">
        <f t="shared" si="79"/>
        <v>51.399999999999991</v>
      </c>
      <c r="R89" s="97">
        <f t="shared" si="79"/>
        <v>53.199999999999989</v>
      </c>
      <c r="S89" s="96">
        <v>55</v>
      </c>
      <c r="T89" s="97">
        <f>+(($X89-$S89)/0.5)*0.1+S89</f>
        <v>57.2</v>
      </c>
      <c r="U89" s="97">
        <f t="shared" ref="U89:W102" si="80">+(($X89-$S89)/0.5)*0.1+T89</f>
        <v>59.400000000000006</v>
      </c>
      <c r="V89" s="97">
        <f t="shared" si="80"/>
        <v>61.600000000000009</v>
      </c>
      <c r="W89" s="97">
        <f t="shared" si="80"/>
        <v>63.800000000000011</v>
      </c>
      <c r="X89" s="96">
        <v>66</v>
      </c>
      <c r="Y89" s="97">
        <f>+(($AC89-$X89)/0.5)*0.1+X89</f>
        <v>68.599999999999994</v>
      </c>
      <c r="Z89" s="97">
        <f t="shared" ref="Z89:AB102" si="81">+(($AC89-$X89)/0.5)*0.1+Y89</f>
        <v>71.199999999999989</v>
      </c>
      <c r="AA89" s="97">
        <f t="shared" si="81"/>
        <v>73.799999999999983</v>
      </c>
      <c r="AB89" s="97">
        <f t="shared" si="81"/>
        <v>76.399999999999977</v>
      </c>
      <c r="AC89" s="96">
        <v>79</v>
      </c>
      <c r="AD89" s="97">
        <f>+(($AH89-$AC89)/0.5)*0.1+AC89</f>
        <v>81.8</v>
      </c>
      <c r="AE89" s="97">
        <f t="shared" ref="AE89:AG102" si="82">+(($AH89-$AC89)/0.5)*0.1+AD89</f>
        <v>84.6</v>
      </c>
      <c r="AF89" s="97">
        <f t="shared" si="82"/>
        <v>87.399999999999991</v>
      </c>
      <c r="AG89" s="97">
        <f t="shared" si="82"/>
        <v>90.199999999999989</v>
      </c>
      <c r="AH89" s="96">
        <v>93</v>
      </c>
    </row>
    <row r="90" spans="1:34" x14ac:dyDescent="0.2">
      <c r="A90" s="91">
        <v>5</v>
      </c>
      <c r="B90" s="92">
        <v>0.6</v>
      </c>
      <c r="C90" s="93">
        <f t="shared" si="66"/>
        <v>5006</v>
      </c>
      <c r="D90" s="103">
        <v>33</v>
      </c>
      <c r="E90" s="102">
        <f t="shared" ref="E90:E102" si="83">+(($I90-$D90)/0.5)*0.1+D90</f>
        <v>34.4</v>
      </c>
      <c r="F90" s="102">
        <f t="shared" si="77"/>
        <v>35.799999999999997</v>
      </c>
      <c r="G90" s="102">
        <f t="shared" si="77"/>
        <v>37.199999999999996</v>
      </c>
      <c r="H90" s="102">
        <f t="shared" si="77"/>
        <v>38.599999999999994</v>
      </c>
      <c r="I90" s="103">
        <v>40</v>
      </c>
      <c r="J90" s="100">
        <f t="shared" ref="J90:J102" si="84">+(($N90-$I90)/0.5)*0.1+I90</f>
        <v>41.6</v>
      </c>
      <c r="K90" s="100">
        <f t="shared" si="78"/>
        <v>43.2</v>
      </c>
      <c r="L90" s="100">
        <f t="shared" si="78"/>
        <v>44.800000000000004</v>
      </c>
      <c r="M90" s="100">
        <f t="shared" si="78"/>
        <v>46.400000000000006</v>
      </c>
      <c r="N90" s="103">
        <v>48</v>
      </c>
      <c r="O90" s="100">
        <f t="shared" ref="O90:O102" si="85">+(($S90-$N90)/0.5)*0.1+N90</f>
        <v>49.8</v>
      </c>
      <c r="P90" s="100">
        <f t="shared" si="79"/>
        <v>51.599999999999994</v>
      </c>
      <c r="Q90" s="100">
        <f t="shared" si="79"/>
        <v>53.399999999999991</v>
      </c>
      <c r="R90" s="100">
        <f t="shared" si="79"/>
        <v>55.199999999999989</v>
      </c>
      <c r="S90" s="103">
        <v>57</v>
      </c>
      <c r="T90" s="100">
        <f t="shared" ref="T90:T102" si="86">+(($X90-$S90)/0.5)*0.1+S90</f>
        <v>59.2</v>
      </c>
      <c r="U90" s="100">
        <f t="shared" si="80"/>
        <v>61.400000000000006</v>
      </c>
      <c r="V90" s="100">
        <f t="shared" si="80"/>
        <v>63.600000000000009</v>
      </c>
      <c r="W90" s="100">
        <f t="shared" si="80"/>
        <v>65.800000000000011</v>
      </c>
      <c r="X90" s="103">
        <v>68</v>
      </c>
      <c r="Y90" s="100">
        <f t="shared" ref="Y90:Y102" si="87">+(($AC90-$X90)/0.5)*0.1+X90</f>
        <v>70.599999999999994</v>
      </c>
      <c r="Z90" s="100">
        <f t="shared" si="81"/>
        <v>73.199999999999989</v>
      </c>
      <c r="AA90" s="100">
        <f t="shared" si="81"/>
        <v>75.799999999999983</v>
      </c>
      <c r="AB90" s="100">
        <f t="shared" si="81"/>
        <v>78.399999999999977</v>
      </c>
      <c r="AC90" s="103">
        <v>81</v>
      </c>
      <c r="AD90" s="100">
        <f t="shared" ref="AD90:AD102" si="88">+(($AH90-$AC90)/0.5)*0.1+AC90</f>
        <v>84.2</v>
      </c>
      <c r="AE90" s="100">
        <f t="shared" si="82"/>
        <v>87.4</v>
      </c>
      <c r="AF90" s="100">
        <f t="shared" si="82"/>
        <v>90.600000000000009</v>
      </c>
      <c r="AG90" s="100">
        <f t="shared" si="82"/>
        <v>93.800000000000011</v>
      </c>
      <c r="AH90" s="103">
        <v>97</v>
      </c>
    </row>
    <row r="91" spans="1:34" x14ac:dyDescent="0.2">
      <c r="A91" s="91">
        <v>5</v>
      </c>
      <c r="B91" s="101">
        <v>0.8</v>
      </c>
      <c r="C91" s="93">
        <f t="shared" si="66"/>
        <v>5008</v>
      </c>
      <c r="D91" s="96">
        <v>34</v>
      </c>
      <c r="E91" s="97">
        <f t="shared" si="83"/>
        <v>35.4</v>
      </c>
      <c r="F91" s="97">
        <f t="shared" si="77"/>
        <v>36.799999999999997</v>
      </c>
      <c r="G91" s="97">
        <f t="shared" si="77"/>
        <v>38.199999999999996</v>
      </c>
      <c r="H91" s="97">
        <f t="shared" si="77"/>
        <v>39.599999999999994</v>
      </c>
      <c r="I91" s="96">
        <v>41</v>
      </c>
      <c r="J91" s="97">
        <f t="shared" si="84"/>
        <v>42.6</v>
      </c>
      <c r="K91" s="97">
        <f t="shared" si="78"/>
        <v>44.2</v>
      </c>
      <c r="L91" s="97">
        <f t="shared" si="78"/>
        <v>45.800000000000004</v>
      </c>
      <c r="M91" s="97">
        <f t="shared" si="78"/>
        <v>47.400000000000006</v>
      </c>
      <c r="N91" s="96">
        <v>49</v>
      </c>
      <c r="O91" s="97">
        <f t="shared" si="85"/>
        <v>50.8</v>
      </c>
      <c r="P91" s="97">
        <f t="shared" si="79"/>
        <v>52.599999999999994</v>
      </c>
      <c r="Q91" s="97">
        <f t="shared" si="79"/>
        <v>54.399999999999991</v>
      </c>
      <c r="R91" s="97">
        <f t="shared" si="79"/>
        <v>56.199999999999989</v>
      </c>
      <c r="S91" s="96">
        <v>58</v>
      </c>
      <c r="T91" s="97">
        <f t="shared" si="86"/>
        <v>60.4</v>
      </c>
      <c r="U91" s="97">
        <f t="shared" si="80"/>
        <v>62.8</v>
      </c>
      <c r="V91" s="97">
        <f t="shared" si="80"/>
        <v>65.2</v>
      </c>
      <c r="W91" s="97">
        <f t="shared" si="80"/>
        <v>67.600000000000009</v>
      </c>
      <c r="X91" s="96">
        <v>70</v>
      </c>
      <c r="Y91" s="97">
        <f t="shared" si="87"/>
        <v>72.8</v>
      </c>
      <c r="Z91" s="97">
        <f t="shared" si="81"/>
        <v>75.599999999999994</v>
      </c>
      <c r="AA91" s="97">
        <f t="shared" si="81"/>
        <v>78.399999999999991</v>
      </c>
      <c r="AB91" s="97">
        <f t="shared" si="81"/>
        <v>81.199999999999989</v>
      </c>
      <c r="AC91" s="96">
        <v>84</v>
      </c>
      <c r="AD91" s="97">
        <f t="shared" si="88"/>
        <v>87.2</v>
      </c>
      <c r="AE91" s="97">
        <f t="shared" si="82"/>
        <v>90.4</v>
      </c>
      <c r="AF91" s="97">
        <f t="shared" si="82"/>
        <v>93.600000000000009</v>
      </c>
      <c r="AG91" s="97">
        <f t="shared" si="82"/>
        <v>96.800000000000011</v>
      </c>
      <c r="AH91" s="96">
        <v>100</v>
      </c>
    </row>
    <row r="92" spans="1:34" x14ac:dyDescent="0.2">
      <c r="A92" s="91">
        <v>5</v>
      </c>
      <c r="B92" s="92">
        <v>1</v>
      </c>
      <c r="C92" s="93">
        <f t="shared" si="66"/>
        <v>5010</v>
      </c>
      <c r="D92" s="103">
        <v>35</v>
      </c>
      <c r="E92" s="102">
        <f t="shared" si="83"/>
        <v>36.4</v>
      </c>
      <c r="F92" s="102">
        <f t="shared" si="77"/>
        <v>37.799999999999997</v>
      </c>
      <c r="G92" s="102">
        <f t="shared" si="77"/>
        <v>39.199999999999996</v>
      </c>
      <c r="H92" s="102">
        <f t="shared" si="77"/>
        <v>40.599999999999994</v>
      </c>
      <c r="I92" s="103">
        <v>42</v>
      </c>
      <c r="J92" s="100">
        <f t="shared" si="84"/>
        <v>43.6</v>
      </c>
      <c r="K92" s="100">
        <f t="shared" si="78"/>
        <v>45.2</v>
      </c>
      <c r="L92" s="100">
        <f t="shared" si="78"/>
        <v>46.800000000000004</v>
      </c>
      <c r="M92" s="100">
        <f t="shared" si="78"/>
        <v>48.400000000000006</v>
      </c>
      <c r="N92" s="103">
        <v>50</v>
      </c>
      <c r="O92" s="100">
        <f t="shared" si="85"/>
        <v>52</v>
      </c>
      <c r="P92" s="100">
        <f t="shared" si="79"/>
        <v>54</v>
      </c>
      <c r="Q92" s="100">
        <f t="shared" si="79"/>
        <v>56</v>
      </c>
      <c r="R92" s="100">
        <f t="shared" si="79"/>
        <v>58</v>
      </c>
      <c r="S92" s="103">
        <v>60</v>
      </c>
      <c r="T92" s="100">
        <f t="shared" si="86"/>
        <v>62.4</v>
      </c>
      <c r="U92" s="100">
        <f t="shared" si="80"/>
        <v>64.8</v>
      </c>
      <c r="V92" s="100">
        <f t="shared" si="80"/>
        <v>67.2</v>
      </c>
      <c r="W92" s="100">
        <f t="shared" si="80"/>
        <v>69.600000000000009</v>
      </c>
      <c r="X92" s="103">
        <v>72</v>
      </c>
      <c r="Y92" s="100">
        <f t="shared" si="87"/>
        <v>75</v>
      </c>
      <c r="Z92" s="100">
        <f t="shared" si="81"/>
        <v>78</v>
      </c>
      <c r="AA92" s="100">
        <f t="shared" si="81"/>
        <v>81</v>
      </c>
      <c r="AB92" s="100">
        <f t="shared" si="81"/>
        <v>84</v>
      </c>
      <c r="AC92" s="103">
        <v>87</v>
      </c>
      <c r="AD92" s="100">
        <f t="shared" si="88"/>
        <v>90.4</v>
      </c>
      <c r="AE92" s="100">
        <f t="shared" si="82"/>
        <v>93.800000000000011</v>
      </c>
      <c r="AF92" s="100">
        <f t="shared" si="82"/>
        <v>97.200000000000017</v>
      </c>
      <c r="AG92" s="100">
        <f t="shared" si="82"/>
        <v>100.60000000000002</v>
      </c>
      <c r="AH92" s="103">
        <v>104</v>
      </c>
    </row>
    <row r="93" spans="1:34" x14ac:dyDescent="0.2">
      <c r="A93" s="91">
        <v>5</v>
      </c>
      <c r="B93" s="101">
        <v>1.2</v>
      </c>
      <c r="C93" s="93">
        <f t="shared" si="66"/>
        <v>5012</v>
      </c>
      <c r="D93" s="96">
        <v>36</v>
      </c>
      <c r="E93" s="97">
        <f t="shared" si="83"/>
        <v>37.200000000000003</v>
      </c>
      <c r="F93" s="97">
        <f t="shared" si="77"/>
        <v>38.400000000000006</v>
      </c>
      <c r="G93" s="97">
        <f t="shared" si="77"/>
        <v>39.600000000000009</v>
      </c>
      <c r="H93" s="97">
        <f t="shared" si="77"/>
        <v>40.800000000000011</v>
      </c>
      <c r="I93" s="96">
        <v>42</v>
      </c>
      <c r="J93" s="97">
        <f t="shared" si="84"/>
        <v>43.8</v>
      </c>
      <c r="K93" s="97">
        <f t="shared" si="78"/>
        <v>45.599999999999994</v>
      </c>
      <c r="L93" s="97">
        <f t="shared" si="78"/>
        <v>47.399999999999991</v>
      </c>
      <c r="M93" s="97">
        <f t="shared" si="78"/>
        <v>49.199999999999989</v>
      </c>
      <c r="N93" s="96">
        <v>51</v>
      </c>
      <c r="O93" s="97">
        <f t="shared" si="85"/>
        <v>53</v>
      </c>
      <c r="P93" s="97">
        <f t="shared" si="79"/>
        <v>55</v>
      </c>
      <c r="Q93" s="97">
        <f t="shared" si="79"/>
        <v>57</v>
      </c>
      <c r="R93" s="97">
        <f t="shared" si="79"/>
        <v>59</v>
      </c>
      <c r="S93" s="96">
        <v>61</v>
      </c>
      <c r="T93" s="97">
        <f t="shared" si="86"/>
        <v>63.6</v>
      </c>
      <c r="U93" s="97">
        <f t="shared" si="80"/>
        <v>66.2</v>
      </c>
      <c r="V93" s="97">
        <f t="shared" si="80"/>
        <v>68.8</v>
      </c>
      <c r="W93" s="97">
        <f t="shared" si="80"/>
        <v>71.399999999999991</v>
      </c>
      <c r="X93" s="96">
        <v>74</v>
      </c>
      <c r="Y93" s="97">
        <f t="shared" si="87"/>
        <v>77</v>
      </c>
      <c r="Z93" s="97">
        <f t="shared" si="81"/>
        <v>80</v>
      </c>
      <c r="AA93" s="97">
        <f t="shared" si="81"/>
        <v>83</v>
      </c>
      <c r="AB93" s="97">
        <f t="shared" si="81"/>
        <v>86</v>
      </c>
      <c r="AC93" s="96">
        <v>89</v>
      </c>
      <c r="AD93" s="97">
        <f t="shared" si="88"/>
        <v>92.6</v>
      </c>
      <c r="AE93" s="97">
        <f t="shared" si="82"/>
        <v>96.199999999999989</v>
      </c>
      <c r="AF93" s="97">
        <f t="shared" si="82"/>
        <v>99.799999999999983</v>
      </c>
      <c r="AG93" s="97">
        <f t="shared" si="82"/>
        <v>103.39999999999998</v>
      </c>
      <c r="AH93" s="96">
        <v>107</v>
      </c>
    </row>
    <row r="94" spans="1:34" x14ac:dyDescent="0.2">
      <c r="A94" s="91">
        <v>5</v>
      </c>
      <c r="B94" s="92">
        <v>1.4</v>
      </c>
      <c r="C94" s="93">
        <f t="shared" si="66"/>
        <v>5014</v>
      </c>
      <c r="D94" s="103">
        <v>36</v>
      </c>
      <c r="E94" s="102">
        <f t="shared" si="83"/>
        <v>37.4</v>
      </c>
      <c r="F94" s="102">
        <f t="shared" si="77"/>
        <v>38.799999999999997</v>
      </c>
      <c r="G94" s="102">
        <f t="shared" si="77"/>
        <v>40.199999999999996</v>
      </c>
      <c r="H94" s="102">
        <f t="shared" si="77"/>
        <v>41.599999999999994</v>
      </c>
      <c r="I94" s="103">
        <v>43</v>
      </c>
      <c r="J94" s="100">
        <f t="shared" si="84"/>
        <v>44.8</v>
      </c>
      <c r="K94" s="100">
        <f t="shared" si="78"/>
        <v>46.599999999999994</v>
      </c>
      <c r="L94" s="100">
        <f t="shared" si="78"/>
        <v>48.399999999999991</v>
      </c>
      <c r="M94" s="100">
        <f t="shared" si="78"/>
        <v>50.199999999999989</v>
      </c>
      <c r="N94" s="103">
        <v>52</v>
      </c>
      <c r="O94" s="100">
        <f t="shared" si="85"/>
        <v>54</v>
      </c>
      <c r="P94" s="100">
        <f t="shared" si="79"/>
        <v>56</v>
      </c>
      <c r="Q94" s="100">
        <f t="shared" si="79"/>
        <v>58</v>
      </c>
      <c r="R94" s="100">
        <f t="shared" si="79"/>
        <v>60</v>
      </c>
      <c r="S94" s="103">
        <v>62</v>
      </c>
      <c r="T94" s="100">
        <f t="shared" si="86"/>
        <v>64.8</v>
      </c>
      <c r="U94" s="100">
        <f t="shared" si="80"/>
        <v>67.599999999999994</v>
      </c>
      <c r="V94" s="100">
        <f t="shared" si="80"/>
        <v>70.399999999999991</v>
      </c>
      <c r="W94" s="100">
        <f t="shared" si="80"/>
        <v>73.199999999999989</v>
      </c>
      <c r="X94" s="103">
        <v>76</v>
      </c>
      <c r="Y94" s="100">
        <f t="shared" si="87"/>
        <v>79</v>
      </c>
      <c r="Z94" s="100">
        <f t="shared" si="81"/>
        <v>82</v>
      </c>
      <c r="AA94" s="100">
        <f t="shared" si="81"/>
        <v>85</v>
      </c>
      <c r="AB94" s="100">
        <f t="shared" si="81"/>
        <v>88</v>
      </c>
      <c r="AC94" s="103">
        <v>91</v>
      </c>
      <c r="AD94" s="100">
        <f t="shared" si="88"/>
        <v>94.8</v>
      </c>
      <c r="AE94" s="100">
        <f t="shared" si="82"/>
        <v>98.6</v>
      </c>
      <c r="AF94" s="100">
        <f t="shared" si="82"/>
        <v>102.39999999999999</v>
      </c>
      <c r="AG94" s="100">
        <f t="shared" si="82"/>
        <v>106.19999999999999</v>
      </c>
      <c r="AH94" s="103">
        <v>110</v>
      </c>
    </row>
    <row r="95" spans="1:34" x14ac:dyDescent="0.2">
      <c r="A95" s="91">
        <v>5</v>
      </c>
      <c r="B95" s="101">
        <v>1.6</v>
      </c>
      <c r="C95" s="93">
        <f t="shared" si="66"/>
        <v>5016</v>
      </c>
      <c r="D95" s="96">
        <v>37</v>
      </c>
      <c r="E95" s="97">
        <f t="shared" si="83"/>
        <v>38.4</v>
      </c>
      <c r="F95" s="97">
        <f t="shared" si="77"/>
        <v>39.799999999999997</v>
      </c>
      <c r="G95" s="97">
        <f t="shared" si="77"/>
        <v>41.199999999999996</v>
      </c>
      <c r="H95" s="97">
        <f t="shared" si="77"/>
        <v>42.599999999999994</v>
      </c>
      <c r="I95" s="96">
        <v>44</v>
      </c>
      <c r="J95" s="97">
        <f t="shared" si="84"/>
        <v>45.8</v>
      </c>
      <c r="K95" s="97">
        <f t="shared" si="78"/>
        <v>47.599999999999994</v>
      </c>
      <c r="L95" s="97">
        <f t="shared" si="78"/>
        <v>49.399999999999991</v>
      </c>
      <c r="M95" s="97">
        <f t="shared" si="78"/>
        <v>51.199999999999989</v>
      </c>
      <c r="N95" s="96">
        <v>53</v>
      </c>
      <c r="O95" s="97">
        <f t="shared" si="85"/>
        <v>55.2</v>
      </c>
      <c r="P95" s="97">
        <f t="shared" si="79"/>
        <v>57.400000000000006</v>
      </c>
      <c r="Q95" s="97">
        <f t="shared" si="79"/>
        <v>59.600000000000009</v>
      </c>
      <c r="R95" s="97">
        <f t="shared" si="79"/>
        <v>61.800000000000011</v>
      </c>
      <c r="S95" s="96">
        <v>64</v>
      </c>
      <c r="T95" s="97">
        <f t="shared" si="86"/>
        <v>66.599999999999994</v>
      </c>
      <c r="U95" s="97">
        <f t="shared" si="80"/>
        <v>69.199999999999989</v>
      </c>
      <c r="V95" s="97">
        <f t="shared" si="80"/>
        <v>71.799999999999983</v>
      </c>
      <c r="W95" s="97">
        <f t="shared" si="80"/>
        <v>74.399999999999977</v>
      </c>
      <c r="X95" s="96">
        <v>77</v>
      </c>
      <c r="Y95" s="97">
        <f t="shared" si="87"/>
        <v>80.400000000000006</v>
      </c>
      <c r="Z95" s="97">
        <f t="shared" si="81"/>
        <v>83.800000000000011</v>
      </c>
      <c r="AA95" s="97">
        <f t="shared" si="81"/>
        <v>87.200000000000017</v>
      </c>
      <c r="AB95" s="97">
        <f t="shared" si="81"/>
        <v>90.600000000000023</v>
      </c>
      <c r="AC95" s="96">
        <v>94</v>
      </c>
      <c r="AD95" s="97">
        <f t="shared" si="88"/>
        <v>97.6</v>
      </c>
      <c r="AE95" s="97">
        <f t="shared" si="82"/>
        <v>101.19999999999999</v>
      </c>
      <c r="AF95" s="97">
        <f t="shared" si="82"/>
        <v>104.79999999999998</v>
      </c>
      <c r="AG95" s="97">
        <f t="shared" si="82"/>
        <v>108.39999999999998</v>
      </c>
      <c r="AH95" s="96">
        <v>112</v>
      </c>
    </row>
    <row r="96" spans="1:34" x14ac:dyDescent="0.2">
      <c r="A96" s="91">
        <v>5</v>
      </c>
      <c r="B96" s="92">
        <v>1.8</v>
      </c>
      <c r="C96" s="93">
        <f t="shared" si="66"/>
        <v>5018</v>
      </c>
      <c r="D96" s="103">
        <v>38</v>
      </c>
      <c r="E96" s="102">
        <f t="shared" si="83"/>
        <v>39.4</v>
      </c>
      <c r="F96" s="102">
        <f t="shared" si="77"/>
        <v>40.799999999999997</v>
      </c>
      <c r="G96" s="102">
        <f t="shared" si="77"/>
        <v>42.199999999999996</v>
      </c>
      <c r="H96" s="102">
        <f t="shared" si="77"/>
        <v>43.599999999999994</v>
      </c>
      <c r="I96" s="103">
        <v>45</v>
      </c>
      <c r="J96" s="100">
        <f t="shared" si="84"/>
        <v>46.8</v>
      </c>
      <c r="K96" s="100">
        <f t="shared" si="78"/>
        <v>48.599999999999994</v>
      </c>
      <c r="L96" s="100">
        <f t="shared" si="78"/>
        <v>50.399999999999991</v>
      </c>
      <c r="M96" s="100">
        <f t="shared" si="78"/>
        <v>52.199999999999989</v>
      </c>
      <c r="N96" s="103">
        <v>54</v>
      </c>
      <c r="O96" s="100">
        <f t="shared" si="85"/>
        <v>56.2</v>
      </c>
      <c r="P96" s="100">
        <f t="shared" si="79"/>
        <v>58.400000000000006</v>
      </c>
      <c r="Q96" s="100">
        <f t="shared" si="79"/>
        <v>60.600000000000009</v>
      </c>
      <c r="R96" s="100">
        <f t="shared" si="79"/>
        <v>62.800000000000011</v>
      </c>
      <c r="S96" s="103">
        <v>65</v>
      </c>
      <c r="T96" s="100">
        <f t="shared" si="86"/>
        <v>67.8</v>
      </c>
      <c r="U96" s="100">
        <f t="shared" si="80"/>
        <v>70.599999999999994</v>
      </c>
      <c r="V96" s="100">
        <f t="shared" si="80"/>
        <v>73.399999999999991</v>
      </c>
      <c r="W96" s="100">
        <f t="shared" si="80"/>
        <v>76.199999999999989</v>
      </c>
      <c r="X96" s="103">
        <v>79</v>
      </c>
      <c r="Y96" s="100">
        <f t="shared" si="87"/>
        <v>82.4</v>
      </c>
      <c r="Z96" s="100">
        <f t="shared" si="81"/>
        <v>85.800000000000011</v>
      </c>
      <c r="AA96" s="100">
        <f t="shared" si="81"/>
        <v>89.200000000000017</v>
      </c>
      <c r="AB96" s="100">
        <f t="shared" si="81"/>
        <v>92.600000000000023</v>
      </c>
      <c r="AC96" s="103">
        <v>96</v>
      </c>
      <c r="AD96" s="100">
        <f t="shared" si="88"/>
        <v>99.8</v>
      </c>
      <c r="AE96" s="100">
        <f t="shared" si="82"/>
        <v>103.6</v>
      </c>
      <c r="AF96" s="100">
        <f t="shared" si="82"/>
        <v>107.39999999999999</v>
      </c>
      <c r="AG96" s="100">
        <f t="shared" si="82"/>
        <v>111.19999999999999</v>
      </c>
      <c r="AH96" s="103">
        <v>115</v>
      </c>
    </row>
    <row r="97" spans="1:34" x14ac:dyDescent="0.2">
      <c r="A97" s="91">
        <v>5</v>
      </c>
      <c r="B97" s="101">
        <v>2</v>
      </c>
      <c r="C97" s="93">
        <f t="shared" si="66"/>
        <v>5020</v>
      </c>
      <c r="D97" s="96">
        <v>39</v>
      </c>
      <c r="E97" s="97">
        <f t="shared" si="83"/>
        <v>40.4</v>
      </c>
      <c r="F97" s="97">
        <f t="shared" si="77"/>
        <v>41.8</v>
      </c>
      <c r="G97" s="97">
        <f t="shared" si="77"/>
        <v>43.199999999999996</v>
      </c>
      <c r="H97" s="97">
        <f t="shared" si="77"/>
        <v>44.599999999999994</v>
      </c>
      <c r="I97" s="96">
        <v>46</v>
      </c>
      <c r="J97" s="97">
        <f t="shared" si="84"/>
        <v>47.8</v>
      </c>
      <c r="K97" s="97">
        <f t="shared" si="78"/>
        <v>49.599999999999994</v>
      </c>
      <c r="L97" s="97">
        <f t="shared" si="78"/>
        <v>51.399999999999991</v>
      </c>
      <c r="M97" s="97">
        <f t="shared" si="78"/>
        <v>53.199999999999989</v>
      </c>
      <c r="N97" s="96">
        <v>55</v>
      </c>
      <c r="O97" s="97">
        <f t="shared" si="85"/>
        <v>57.4</v>
      </c>
      <c r="P97" s="97">
        <f t="shared" si="79"/>
        <v>59.8</v>
      </c>
      <c r="Q97" s="97">
        <f t="shared" si="79"/>
        <v>62.199999999999996</v>
      </c>
      <c r="R97" s="97">
        <f t="shared" si="79"/>
        <v>64.599999999999994</v>
      </c>
      <c r="S97" s="96">
        <v>67</v>
      </c>
      <c r="T97" s="97">
        <f t="shared" si="86"/>
        <v>69.8</v>
      </c>
      <c r="U97" s="97">
        <f t="shared" si="80"/>
        <v>72.599999999999994</v>
      </c>
      <c r="V97" s="97">
        <f t="shared" si="80"/>
        <v>75.399999999999991</v>
      </c>
      <c r="W97" s="97">
        <f t="shared" si="80"/>
        <v>78.199999999999989</v>
      </c>
      <c r="X97" s="96">
        <v>81</v>
      </c>
      <c r="Y97" s="97">
        <f t="shared" si="87"/>
        <v>84.4</v>
      </c>
      <c r="Z97" s="97">
        <f t="shared" si="81"/>
        <v>87.800000000000011</v>
      </c>
      <c r="AA97" s="97">
        <f t="shared" si="81"/>
        <v>91.200000000000017</v>
      </c>
      <c r="AB97" s="97">
        <f t="shared" si="81"/>
        <v>94.600000000000023</v>
      </c>
      <c r="AC97" s="96">
        <v>98</v>
      </c>
      <c r="AD97" s="97">
        <f t="shared" si="88"/>
        <v>102</v>
      </c>
      <c r="AE97" s="97">
        <f t="shared" si="82"/>
        <v>106</v>
      </c>
      <c r="AF97" s="97">
        <f t="shared" si="82"/>
        <v>110</v>
      </c>
      <c r="AG97" s="97">
        <f t="shared" si="82"/>
        <v>114</v>
      </c>
      <c r="AH97" s="96">
        <v>118</v>
      </c>
    </row>
    <row r="98" spans="1:34" x14ac:dyDescent="0.2">
      <c r="A98" s="91">
        <v>5</v>
      </c>
      <c r="B98" s="92">
        <v>2.2000000000000002</v>
      </c>
      <c r="C98" s="93">
        <f t="shared" si="66"/>
        <v>5022</v>
      </c>
      <c r="D98" s="103">
        <v>39</v>
      </c>
      <c r="E98" s="102">
        <f t="shared" si="83"/>
        <v>40.6</v>
      </c>
      <c r="F98" s="102">
        <f t="shared" si="77"/>
        <v>42.2</v>
      </c>
      <c r="G98" s="102">
        <f t="shared" si="77"/>
        <v>43.800000000000004</v>
      </c>
      <c r="H98" s="102">
        <f t="shared" si="77"/>
        <v>45.400000000000006</v>
      </c>
      <c r="I98" s="103">
        <v>47</v>
      </c>
      <c r="J98" s="100">
        <f t="shared" si="84"/>
        <v>48.8</v>
      </c>
      <c r="K98" s="100">
        <f t="shared" si="78"/>
        <v>50.599999999999994</v>
      </c>
      <c r="L98" s="100">
        <f t="shared" si="78"/>
        <v>52.399999999999991</v>
      </c>
      <c r="M98" s="100">
        <f t="shared" si="78"/>
        <v>54.199999999999989</v>
      </c>
      <c r="N98" s="103">
        <v>56</v>
      </c>
      <c r="O98" s="100">
        <f t="shared" si="85"/>
        <v>58.4</v>
      </c>
      <c r="P98" s="100">
        <f t="shared" si="79"/>
        <v>60.8</v>
      </c>
      <c r="Q98" s="100">
        <f t="shared" si="79"/>
        <v>63.199999999999996</v>
      </c>
      <c r="R98" s="100">
        <f t="shared" si="79"/>
        <v>65.599999999999994</v>
      </c>
      <c r="S98" s="103">
        <v>68</v>
      </c>
      <c r="T98" s="100">
        <f t="shared" si="86"/>
        <v>71</v>
      </c>
      <c r="U98" s="100">
        <f t="shared" si="80"/>
        <v>74</v>
      </c>
      <c r="V98" s="100">
        <f t="shared" si="80"/>
        <v>77</v>
      </c>
      <c r="W98" s="100">
        <f t="shared" si="80"/>
        <v>80</v>
      </c>
      <c r="X98" s="103">
        <v>83</v>
      </c>
      <c r="Y98" s="100">
        <f t="shared" si="87"/>
        <v>86.4</v>
      </c>
      <c r="Z98" s="100">
        <f t="shared" si="81"/>
        <v>89.800000000000011</v>
      </c>
      <c r="AA98" s="100">
        <f t="shared" si="81"/>
        <v>93.200000000000017</v>
      </c>
      <c r="AB98" s="100">
        <f t="shared" si="81"/>
        <v>96.600000000000023</v>
      </c>
      <c r="AC98" s="103">
        <v>100</v>
      </c>
      <c r="AD98" s="100">
        <f t="shared" si="88"/>
        <v>104</v>
      </c>
      <c r="AE98" s="100">
        <f t="shared" si="82"/>
        <v>108</v>
      </c>
      <c r="AF98" s="100">
        <f t="shared" si="82"/>
        <v>112</v>
      </c>
      <c r="AG98" s="100">
        <f t="shared" si="82"/>
        <v>116</v>
      </c>
      <c r="AH98" s="103">
        <v>120</v>
      </c>
    </row>
    <row r="99" spans="1:34" x14ac:dyDescent="0.2">
      <c r="A99" s="91">
        <v>5</v>
      </c>
      <c r="B99" s="101">
        <v>2.4</v>
      </c>
      <c r="C99" s="93">
        <f t="shared" si="66"/>
        <v>5024</v>
      </c>
      <c r="D99" s="96">
        <v>40</v>
      </c>
      <c r="E99" s="97">
        <f t="shared" si="83"/>
        <v>41.6</v>
      </c>
      <c r="F99" s="97">
        <f t="shared" si="77"/>
        <v>43.2</v>
      </c>
      <c r="G99" s="97">
        <f t="shared" si="77"/>
        <v>44.800000000000004</v>
      </c>
      <c r="H99" s="97">
        <f t="shared" si="77"/>
        <v>46.400000000000006</v>
      </c>
      <c r="I99" s="96">
        <v>48</v>
      </c>
      <c r="J99" s="97">
        <f t="shared" si="84"/>
        <v>49.8</v>
      </c>
      <c r="K99" s="97">
        <f t="shared" si="78"/>
        <v>51.599999999999994</v>
      </c>
      <c r="L99" s="97">
        <f t="shared" si="78"/>
        <v>53.399999999999991</v>
      </c>
      <c r="M99" s="97">
        <f t="shared" si="78"/>
        <v>55.199999999999989</v>
      </c>
      <c r="N99" s="96">
        <v>57</v>
      </c>
      <c r="O99" s="97">
        <f t="shared" si="85"/>
        <v>59.6</v>
      </c>
      <c r="P99" s="97">
        <f t="shared" si="79"/>
        <v>62.2</v>
      </c>
      <c r="Q99" s="97">
        <f t="shared" si="79"/>
        <v>64.8</v>
      </c>
      <c r="R99" s="97">
        <f t="shared" si="79"/>
        <v>67.399999999999991</v>
      </c>
      <c r="S99" s="96">
        <v>70</v>
      </c>
      <c r="T99" s="97">
        <f t="shared" si="86"/>
        <v>72.8</v>
      </c>
      <c r="U99" s="97">
        <f t="shared" si="80"/>
        <v>75.599999999999994</v>
      </c>
      <c r="V99" s="97">
        <f t="shared" si="80"/>
        <v>78.399999999999991</v>
      </c>
      <c r="W99" s="97">
        <f t="shared" si="80"/>
        <v>81.199999999999989</v>
      </c>
      <c r="X99" s="96">
        <v>84</v>
      </c>
      <c r="Y99" s="97">
        <f t="shared" si="87"/>
        <v>87.6</v>
      </c>
      <c r="Z99" s="97">
        <f t="shared" si="81"/>
        <v>91.199999999999989</v>
      </c>
      <c r="AA99" s="97">
        <f t="shared" si="81"/>
        <v>94.799999999999983</v>
      </c>
      <c r="AB99" s="97">
        <f t="shared" si="81"/>
        <v>98.399999999999977</v>
      </c>
      <c r="AC99" s="96">
        <v>102</v>
      </c>
      <c r="AD99" s="97">
        <f t="shared" si="88"/>
        <v>106.2</v>
      </c>
      <c r="AE99" s="97">
        <f t="shared" si="82"/>
        <v>110.4</v>
      </c>
      <c r="AF99" s="97">
        <f t="shared" si="82"/>
        <v>114.60000000000001</v>
      </c>
      <c r="AG99" s="97">
        <f t="shared" si="82"/>
        <v>118.80000000000001</v>
      </c>
      <c r="AH99" s="96">
        <v>123</v>
      </c>
    </row>
    <row r="100" spans="1:34" x14ac:dyDescent="0.2">
      <c r="A100" s="91">
        <v>5</v>
      </c>
      <c r="B100" s="92">
        <v>2.6</v>
      </c>
      <c r="C100" s="93">
        <f t="shared" si="66"/>
        <v>5026</v>
      </c>
      <c r="D100" s="103">
        <v>41</v>
      </c>
      <c r="E100" s="102">
        <f t="shared" si="83"/>
        <v>42.6</v>
      </c>
      <c r="F100" s="102">
        <f t="shared" si="77"/>
        <v>44.2</v>
      </c>
      <c r="G100" s="102">
        <f t="shared" si="77"/>
        <v>45.800000000000004</v>
      </c>
      <c r="H100" s="102">
        <f t="shared" si="77"/>
        <v>47.400000000000006</v>
      </c>
      <c r="I100" s="103">
        <v>49</v>
      </c>
      <c r="J100" s="100">
        <f t="shared" si="84"/>
        <v>50.8</v>
      </c>
      <c r="K100" s="100">
        <f t="shared" si="78"/>
        <v>52.599999999999994</v>
      </c>
      <c r="L100" s="100">
        <f t="shared" si="78"/>
        <v>54.399999999999991</v>
      </c>
      <c r="M100" s="100">
        <f t="shared" si="78"/>
        <v>56.199999999999989</v>
      </c>
      <c r="N100" s="103">
        <v>58</v>
      </c>
      <c r="O100" s="100">
        <f t="shared" si="85"/>
        <v>60.6</v>
      </c>
      <c r="P100" s="100">
        <f t="shared" si="79"/>
        <v>63.2</v>
      </c>
      <c r="Q100" s="100">
        <f t="shared" si="79"/>
        <v>65.8</v>
      </c>
      <c r="R100" s="100">
        <f t="shared" si="79"/>
        <v>68.399999999999991</v>
      </c>
      <c r="S100" s="103">
        <v>71</v>
      </c>
      <c r="T100" s="100">
        <f t="shared" si="86"/>
        <v>74</v>
      </c>
      <c r="U100" s="100">
        <f t="shared" si="80"/>
        <v>77</v>
      </c>
      <c r="V100" s="100">
        <f t="shared" si="80"/>
        <v>80</v>
      </c>
      <c r="W100" s="100">
        <f t="shared" si="80"/>
        <v>83</v>
      </c>
      <c r="X100" s="103">
        <v>86</v>
      </c>
      <c r="Y100" s="100">
        <f t="shared" si="87"/>
        <v>89.6</v>
      </c>
      <c r="Z100" s="100">
        <f t="shared" si="81"/>
        <v>93.199999999999989</v>
      </c>
      <c r="AA100" s="100">
        <f t="shared" si="81"/>
        <v>96.799999999999983</v>
      </c>
      <c r="AB100" s="100">
        <f t="shared" si="81"/>
        <v>100.39999999999998</v>
      </c>
      <c r="AC100" s="103">
        <v>104</v>
      </c>
      <c r="AD100" s="100">
        <f t="shared" si="88"/>
        <v>108.2</v>
      </c>
      <c r="AE100" s="100">
        <f t="shared" si="82"/>
        <v>112.4</v>
      </c>
      <c r="AF100" s="100">
        <f t="shared" si="82"/>
        <v>116.60000000000001</v>
      </c>
      <c r="AG100" s="100">
        <f t="shared" si="82"/>
        <v>120.80000000000001</v>
      </c>
      <c r="AH100" s="103">
        <v>125</v>
      </c>
    </row>
    <row r="101" spans="1:34" x14ac:dyDescent="0.2">
      <c r="A101" s="91">
        <v>5</v>
      </c>
      <c r="B101" s="101">
        <v>2.8</v>
      </c>
      <c r="C101" s="93">
        <f t="shared" si="66"/>
        <v>5028</v>
      </c>
      <c r="D101" s="96">
        <v>41</v>
      </c>
      <c r="E101" s="97">
        <f t="shared" si="83"/>
        <v>42.6</v>
      </c>
      <c r="F101" s="97">
        <f t="shared" si="77"/>
        <v>44.2</v>
      </c>
      <c r="G101" s="97">
        <f t="shared" si="77"/>
        <v>45.800000000000004</v>
      </c>
      <c r="H101" s="97">
        <f t="shared" si="77"/>
        <v>47.400000000000006</v>
      </c>
      <c r="I101" s="96">
        <v>49</v>
      </c>
      <c r="J101" s="97">
        <f t="shared" si="84"/>
        <v>51</v>
      </c>
      <c r="K101" s="97">
        <f t="shared" si="78"/>
        <v>53</v>
      </c>
      <c r="L101" s="97">
        <f t="shared" si="78"/>
        <v>55</v>
      </c>
      <c r="M101" s="97">
        <f t="shared" si="78"/>
        <v>57</v>
      </c>
      <c r="N101" s="96">
        <v>59</v>
      </c>
      <c r="O101" s="97">
        <f t="shared" si="85"/>
        <v>61.6</v>
      </c>
      <c r="P101" s="97">
        <f t="shared" si="79"/>
        <v>64.2</v>
      </c>
      <c r="Q101" s="97">
        <f t="shared" si="79"/>
        <v>66.8</v>
      </c>
      <c r="R101" s="97">
        <f t="shared" si="79"/>
        <v>69.399999999999991</v>
      </c>
      <c r="S101" s="96">
        <v>72</v>
      </c>
      <c r="T101" s="97">
        <f t="shared" si="86"/>
        <v>75.2</v>
      </c>
      <c r="U101" s="97">
        <f t="shared" si="80"/>
        <v>78.400000000000006</v>
      </c>
      <c r="V101" s="97">
        <f t="shared" si="80"/>
        <v>81.600000000000009</v>
      </c>
      <c r="W101" s="97">
        <f t="shared" si="80"/>
        <v>84.800000000000011</v>
      </c>
      <c r="X101" s="96">
        <v>88</v>
      </c>
      <c r="Y101" s="97">
        <f t="shared" si="87"/>
        <v>91.6</v>
      </c>
      <c r="Z101" s="97">
        <f t="shared" si="81"/>
        <v>95.199999999999989</v>
      </c>
      <c r="AA101" s="97">
        <f t="shared" si="81"/>
        <v>98.799999999999983</v>
      </c>
      <c r="AB101" s="97">
        <f t="shared" si="81"/>
        <v>102.39999999999998</v>
      </c>
      <c r="AC101" s="96">
        <v>106</v>
      </c>
      <c r="AD101" s="97">
        <f t="shared" si="88"/>
        <v>110.2</v>
      </c>
      <c r="AE101" s="97">
        <f t="shared" si="82"/>
        <v>114.4</v>
      </c>
      <c r="AF101" s="97">
        <f t="shared" si="82"/>
        <v>118.60000000000001</v>
      </c>
      <c r="AG101" s="97">
        <f t="shared" si="82"/>
        <v>122.80000000000001</v>
      </c>
      <c r="AH101" s="96">
        <v>127</v>
      </c>
    </row>
    <row r="102" spans="1:34" x14ac:dyDescent="0.2">
      <c r="A102" s="91">
        <v>5</v>
      </c>
      <c r="B102" s="92">
        <v>3</v>
      </c>
      <c r="C102" s="93">
        <f t="shared" si="66"/>
        <v>5030</v>
      </c>
      <c r="D102" s="103">
        <v>42</v>
      </c>
      <c r="E102" s="102">
        <f t="shared" si="83"/>
        <v>43.6</v>
      </c>
      <c r="F102" s="102">
        <f t="shared" si="77"/>
        <v>45.2</v>
      </c>
      <c r="G102" s="102">
        <f t="shared" si="77"/>
        <v>46.800000000000004</v>
      </c>
      <c r="H102" s="102">
        <f t="shared" si="77"/>
        <v>48.400000000000006</v>
      </c>
      <c r="I102" s="103">
        <v>50</v>
      </c>
      <c r="J102" s="100">
        <f t="shared" si="84"/>
        <v>52.2</v>
      </c>
      <c r="K102" s="100">
        <f t="shared" si="78"/>
        <v>54.400000000000006</v>
      </c>
      <c r="L102" s="100">
        <f t="shared" si="78"/>
        <v>56.600000000000009</v>
      </c>
      <c r="M102" s="100">
        <f t="shared" si="78"/>
        <v>58.800000000000011</v>
      </c>
      <c r="N102" s="103">
        <v>61</v>
      </c>
      <c r="O102" s="100">
        <f t="shared" si="85"/>
        <v>63.6</v>
      </c>
      <c r="P102" s="100">
        <f t="shared" si="79"/>
        <v>66.2</v>
      </c>
      <c r="Q102" s="100">
        <f t="shared" si="79"/>
        <v>68.8</v>
      </c>
      <c r="R102" s="100">
        <f t="shared" si="79"/>
        <v>71.399999999999991</v>
      </c>
      <c r="S102" s="103">
        <v>74</v>
      </c>
      <c r="T102" s="100">
        <f t="shared" si="86"/>
        <v>77</v>
      </c>
      <c r="U102" s="100">
        <f t="shared" si="80"/>
        <v>80</v>
      </c>
      <c r="V102" s="100">
        <f t="shared" si="80"/>
        <v>83</v>
      </c>
      <c r="W102" s="100">
        <f t="shared" si="80"/>
        <v>86</v>
      </c>
      <c r="X102" s="103">
        <v>89</v>
      </c>
      <c r="Y102" s="100">
        <f t="shared" si="87"/>
        <v>92.8</v>
      </c>
      <c r="Z102" s="100">
        <f t="shared" si="81"/>
        <v>96.6</v>
      </c>
      <c r="AA102" s="100">
        <f t="shared" si="81"/>
        <v>100.39999999999999</v>
      </c>
      <c r="AB102" s="100">
        <f t="shared" si="81"/>
        <v>104.19999999999999</v>
      </c>
      <c r="AC102" s="103">
        <v>108</v>
      </c>
      <c r="AD102" s="100">
        <f t="shared" si="88"/>
        <v>112.4</v>
      </c>
      <c r="AE102" s="100">
        <f t="shared" si="82"/>
        <v>116.80000000000001</v>
      </c>
      <c r="AF102" s="100">
        <f t="shared" si="82"/>
        <v>121.20000000000002</v>
      </c>
      <c r="AG102" s="100">
        <f t="shared" si="82"/>
        <v>125.60000000000002</v>
      </c>
      <c r="AH102" s="103">
        <v>130</v>
      </c>
    </row>
    <row r="103" spans="1:34" x14ac:dyDescent="0.2">
      <c r="A103" s="91">
        <v>6</v>
      </c>
      <c r="B103" s="92">
        <v>0</v>
      </c>
      <c r="C103" s="93">
        <f t="shared" si="66"/>
        <v>6000</v>
      </c>
      <c r="D103" s="102">
        <v>30.4</v>
      </c>
      <c r="E103" s="102">
        <v>31.72</v>
      </c>
      <c r="F103" s="102">
        <v>33.04</v>
      </c>
      <c r="G103" s="102">
        <v>34.36</v>
      </c>
      <c r="H103" s="102">
        <v>35.68</v>
      </c>
      <c r="I103" s="102">
        <v>37</v>
      </c>
      <c r="J103" s="102">
        <v>38.36</v>
      </c>
      <c r="K103" s="102">
        <v>39.72</v>
      </c>
      <c r="L103" s="102">
        <v>41.08</v>
      </c>
      <c r="M103" s="102">
        <v>42.44</v>
      </c>
      <c r="N103" s="102">
        <v>43.8</v>
      </c>
      <c r="O103" s="102">
        <v>45.52</v>
      </c>
      <c r="P103" s="102">
        <v>47.24</v>
      </c>
      <c r="Q103" s="102">
        <v>48.96</v>
      </c>
      <c r="R103" s="102">
        <v>50.68</v>
      </c>
      <c r="S103" s="102">
        <v>52.4</v>
      </c>
      <c r="T103" s="102">
        <v>54.48</v>
      </c>
      <c r="U103" s="102">
        <v>56.56</v>
      </c>
      <c r="V103" s="102">
        <v>58.64</v>
      </c>
      <c r="W103" s="102">
        <v>60.72</v>
      </c>
      <c r="X103" s="102">
        <v>62.8</v>
      </c>
      <c r="Y103" s="102">
        <v>65.239999999999995</v>
      </c>
      <c r="Z103" s="102">
        <v>67.680000000000007</v>
      </c>
      <c r="AA103" s="102">
        <v>70.12</v>
      </c>
      <c r="AB103" s="102">
        <v>72.56</v>
      </c>
      <c r="AC103" s="102">
        <v>75</v>
      </c>
      <c r="AD103" s="102">
        <v>77.680000000000007</v>
      </c>
      <c r="AE103" s="102">
        <v>80.36</v>
      </c>
      <c r="AF103" s="102">
        <v>83.04</v>
      </c>
      <c r="AG103" s="102">
        <v>85.72</v>
      </c>
      <c r="AH103" s="102">
        <v>88.4</v>
      </c>
    </row>
    <row r="104" spans="1:34" x14ac:dyDescent="0.2">
      <c r="A104" s="91">
        <v>6</v>
      </c>
      <c r="B104" s="92">
        <v>0.2</v>
      </c>
      <c r="C104" s="93">
        <f t="shared" si="66"/>
        <v>6002</v>
      </c>
      <c r="D104" s="102">
        <v>30.4</v>
      </c>
      <c r="E104" s="102">
        <v>31.72</v>
      </c>
      <c r="F104" s="102">
        <v>33.04</v>
      </c>
      <c r="G104" s="102">
        <v>34.36</v>
      </c>
      <c r="H104" s="102">
        <v>35.68</v>
      </c>
      <c r="I104" s="102">
        <v>37</v>
      </c>
      <c r="J104" s="102">
        <v>38.36</v>
      </c>
      <c r="K104" s="102">
        <v>39.72</v>
      </c>
      <c r="L104" s="102">
        <v>41.08</v>
      </c>
      <c r="M104" s="102">
        <v>42.44</v>
      </c>
      <c r="N104" s="102">
        <v>43.8</v>
      </c>
      <c r="O104" s="102">
        <v>45.52</v>
      </c>
      <c r="P104" s="102">
        <v>47.24</v>
      </c>
      <c r="Q104" s="102">
        <v>48.96</v>
      </c>
      <c r="R104" s="102">
        <v>50.68</v>
      </c>
      <c r="S104" s="102">
        <v>52.4</v>
      </c>
      <c r="T104" s="102">
        <v>54.48</v>
      </c>
      <c r="U104" s="102">
        <v>56.56</v>
      </c>
      <c r="V104" s="102">
        <v>58.64</v>
      </c>
      <c r="W104" s="102">
        <v>60.72</v>
      </c>
      <c r="X104" s="102">
        <v>62.8</v>
      </c>
      <c r="Y104" s="102">
        <v>65.239999999999995</v>
      </c>
      <c r="Z104" s="102">
        <v>67.680000000000007</v>
      </c>
      <c r="AA104" s="102">
        <v>70.12</v>
      </c>
      <c r="AB104" s="102">
        <v>72.56</v>
      </c>
      <c r="AC104" s="102">
        <v>75</v>
      </c>
      <c r="AD104" s="102">
        <v>77.680000000000007</v>
      </c>
      <c r="AE104" s="102">
        <v>80.36</v>
      </c>
      <c r="AF104" s="102">
        <v>83.04</v>
      </c>
      <c r="AG104" s="102">
        <v>85.72</v>
      </c>
      <c r="AH104" s="102">
        <v>88.4</v>
      </c>
    </row>
    <row r="105" spans="1:34" x14ac:dyDescent="0.2">
      <c r="A105" s="91">
        <v>6</v>
      </c>
      <c r="B105" s="95">
        <v>0.4</v>
      </c>
      <c r="C105" s="93">
        <f t="shared" si="66"/>
        <v>6004</v>
      </c>
      <c r="D105" s="97">
        <f t="shared" ref="D105:AH105" si="89">-(D89-D169)*1/5+D89</f>
        <v>30.4</v>
      </c>
      <c r="E105" s="97">
        <f t="shared" si="89"/>
        <v>31.72</v>
      </c>
      <c r="F105" s="97">
        <f t="shared" si="89"/>
        <v>33.04</v>
      </c>
      <c r="G105" s="97">
        <f t="shared" si="89"/>
        <v>34.36</v>
      </c>
      <c r="H105" s="97">
        <f t="shared" si="89"/>
        <v>35.679999999999993</v>
      </c>
      <c r="I105" s="97">
        <f t="shared" si="89"/>
        <v>37</v>
      </c>
      <c r="J105" s="97">
        <f t="shared" si="89"/>
        <v>38.36</v>
      </c>
      <c r="K105" s="97">
        <f t="shared" si="89"/>
        <v>39.72</v>
      </c>
      <c r="L105" s="97">
        <f t="shared" si="89"/>
        <v>41.08</v>
      </c>
      <c r="M105" s="97">
        <f t="shared" si="89"/>
        <v>42.44</v>
      </c>
      <c r="N105" s="97">
        <f t="shared" si="89"/>
        <v>43.8</v>
      </c>
      <c r="O105" s="97">
        <f t="shared" si="89"/>
        <v>45.519999999999996</v>
      </c>
      <c r="P105" s="97">
        <f t="shared" si="89"/>
        <v>47.239999999999995</v>
      </c>
      <c r="Q105" s="97">
        <f t="shared" si="89"/>
        <v>48.959999999999994</v>
      </c>
      <c r="R105" s="97">
        <f t="shared" si="89"/>
        <v>50.679999999999993</v>
      </c>
      <c r="S105" s="97">
        <f t="shared" si="89"/>
        <v>52.4</v>
      </c>
      <c r="T105" s="97">
        <f t="shared" si="89"/>
        <v>54.480000000000004</v>
      </c>
      <c r="U105" s="97">
        <f t="shared" si="89"/>
        <v>56.56</v>
      </c>
      <c r="V105" s="97">
        <f t="shared" si="89"/>
        <v>58.640000000000008</v>
      </c>
      <c r="W105" s="97">
        <f t="shared" si="89"/>
        <v>60.720000000000013</v>
      </c>
      <c r="X105" s="97">
        <f t="shared" si="89"/>
        <v>62.8</v>
      </c>
      <c r="Y105" s="97">
        <f t="shared" si="89"/>
        <v>65.239999999999995</v>
      </c>
      <c r="Z105" s="97">
        <f t="shared" si="89"/>
        <v>67.679999999999993</v>
      </c>
      <c r="AA105" s="97">
        <f t="shared" si="89"/>
        <v>70.11999999999999</v>
      </c>
      <c r="AB105" s="97">
        <f t="shared" si="89"/>
        <v>72.559999999999974</v>
      </c>
      <c r="AC105" s="97">
        <f t="shared" si="89"/>
        <v>75</v>
      </c>
      <c r="AD105" s="97">
        <f t="shared" si="89"/>
        <v>77.679999999999993</v>
      </c>
      <c r="AE105" s="97">
        <f t="shared" si="89"/>
        <v>80.36</v>
      </c>
      <c r="AF105" s="97">
        <f t="shared" si="89"/>
        <v>83.039999999999992</v>
      </c>
      <c r="AG105" s="97">
        <f t="shared" si="89"/>
        <v>85.72</v>
      </c>
      <c r="AH105" s="97">
        <f t="shared" si="89"/>
        <v>88.4</v>
      </c>
    </row>
    <row r="106" spans="1:34" x14ac:dyDescent="0.2">
      <c r="A106" s="91">
        <v>6</v>
      </c>
      <c r="B106" s="92">
        <v>0.6</v>
      </c>
      <c r="C106" s="93">
        <f t="shared" si="66"/>
        <v>6006</v>
      </c>
      <c r="D106" s="102">
        <f t="shared" ref="D106:AH106" si="90">-(D90-D170)*1/5+D90</f>
        <v>31.4</v>
      </c>
      <c r="E106" s="102">
        <f t="shared" si="90"/>
        <v>32.72</v>
      </c>
      <c r="F106" s="102">
        <f t="shared" si="90"/>
        <v>34.04</v>
      </c>
      <c r="G106" s="102">
        <f t="shared" si="90"/>
        <v>35.36</v>
      </c>
      <c r="H106" s="102">
        <f t="shared" si="90"/>
        <v>36.679999999999993</v>
      </c>
      <c r="I106" s="102">
        <f t="shared" si="90"/>
        <v>38</v>
      </c>
      <c r="J106" s="102">
        <f t="shared" si="90"/>
        <v>39.520000000000003</v>
      </c>
      <c r="K106" s="102">
        <f t="shared" si="90"/>
        <v>41.04</v>
      </c>
      <c r="L106" s="102">
        <f t="shared" si="90"/>
        <v>42.56</v>
      </c>
      <c r="M106" s="102">
        <f t="shared" si="90"/>
        <v>44.080000000000005</v>
      </c>
      <c r="N106" s="102">
        <f t="shared" si="90"/>
        <v>45.6</v>
      </c>
      <c r="O106" s="102">
        <f t="shared" si="90"/>
        <v>47.32</v>
      </c>
      <c r="P106" s="102">
        <f t="shared" si="90"/>
        <v>49.039999999999992</v>
      </c>
      <c r="Q106" s="102">
        <f t="shared" si="90"/>
        <v>50.759999999999991</v>
      </c>
      <c r="R106" s="102">
        <f t="shared" si="90"/>
        <v>52.47999999999999</v>
      </c>
      <c r="S106" s="102">
        <f t="shared" si="90"/>
        <v>54.2</v>
      </c>
      <c r="T106" s="102">
        <f t="shared" si="90"/>
        <v>56.28</v>
      </c>
      <c r="U106" s="102">
        <f t="shared" si="90"/>
        <v>58.360000000000007</v>
      </c>
      <c r="V106" s="102">
        <f t="shared" si="90"/>
        <v>60.440000000000005</v>
      </c>
      <c r="W106" s="102">
        <f t="shared" si="90"/>
        <v>62.52000000000001</v>
      </c>
      <c r="X106" s="102">
        <f t="shared" si="90"/>
        <v>64.599999999999994</v>
      </c>
      <c r="Y106" s="102">
        <f t="shared" si="90"/>
        <v>67.08</v>
      </c>
      <c r="Z106" s="102">
        <f t="shared" si="90"/>
        <v>69.559999999999988</v>
      </c>
      <c r="AA106" s="102">
        <f t="shared" si="90"/>
        <v>72.039999999999992</v>
      </c>
      <c r="AB106" s="102">
        <f t="shared" si="90"/>
        <v>74.519999999999982</v>
      </c>
      <c r="AC106" s="102">
        <f t="shared" si="90"/>
        <v>77</v>
      </c>
      <c r="AD106" s="102">
        <f t="shared" si="90"/>
        <v>80.040000000000006</v>
      </c>
      <c r="AE106" s="102">
        <f t="shared" si="90"/>
        <v>83.08</v>
      </c>
      <c r="AF106" s="102">
        <f t="shared" si="90"/>
        <v>86.12</v>
      </c>
      <c r="AG106" s="102">
        <f t="shared" si="90"/>
        <v>89.160000000000011</v>
      </c>
      <c r="AH106" s="102">
        <f t="shared" si="90"/>
        <v>92.2</v>
      </c>
    </row>
    <row r="107" spans="1:34" x14ac:dyDescent="0.2">
      <c r="A107" s="91">
        <v>6</v>
      </c>
      <c r="B107" s="101">
        <v>0.8</v>
      </c>
      <c r="C107" s="93">
        <f t="shared" si="66"/>
        <v>6008</v>
      </c>
      <c r="D107" s="97">
        <f t="shared" ref="D107:AH107" si="91">-(D91-D171)*1/5+D91</f>
        <v>32.4</v>
      </c>
      <c r="E107" s="97">
        <f t="shared" si="91"/>
        <v>33.72</v>
      </c>
      <c r="F107" s="97">
        <f t="shared" si="91"/>
        <v>35.04</v>
      </c>
      <c r="G107" s="97">
        <f t="shared" si="91"/>
        <v>36.36</v>
      </c>
      <c r="H107" s="97">
        <f t="shared" si="91"/>
        <v>37.679999999999993</v>
      </c>
      <c r="I107" s="97">
        <f t="shared" si="91"/>
        <v>39</v>
      </c>
      <c r="J107" s="97">
        <f t="shared" si="91"/>
        <v>40.520000000000003</v>
      </c>
      <c r="K107" s="97">
        <f t="shared" si="91"/>
        <v>42.040000000000006</v>
      </c>
      <c r="L107" s="97">
        <f t="shared" si="91"/>
        <v>43.56</v>
      </c>
      <c r="M107" s="97">
        <f t="shared" si="91"/>
        <v>45.080000000000005</v>
      </c>
      <c r="N107" s="97">
        <f t="shared" si="91"/>
        <v>46.6</v>
      </c>
      <c r="O107" s="97">
        <f t="shared" si="91"/>
        <v>48.32</v>
      </c>
      <c r="P107" s="97">
        <f t="shared" si="91"/>
        <v>50.039999999999992</v>
      </c>
      <c r="Q107" s="97">
        <f t="shared" si="91"/>
        <v>51.759999999999991</v>
      </c>
      <c r="R107" s="97">
        <f t="shared" si="91"/>
        <v>53.47999999999999</v>
      </c>
      <c r="S107" s="97">
        <f t="shared" si="91"/>
        <v>55.2</v>
      </c>
      <c r="T107" s="97">
        <f t="shared" si="91"/>
        <v>57.48</v>
      </c>
      <c r="U107" s="97">
        <f t="shared" si="91"/>
        <v>59.76</v>
      </c>
      <c r="V107" s="97">
        <f t="shared" si="91"/>
        <v>62.04</v>
      </c>
      <c r="W107" s="97">
        <f t="shared" si="91"/>
        <v>64.320000000000007</v>
      </c>
      <c r="X107" s="97">
        <f t="shared" si="91"/>
        <v>66.599999999999994</v>
      </c>
      <c r="Y107" s="97">
        <f t="shared" si="91"/>
        <v>69.239999999999995</v>
      </c>
      <c r="Z107" s="97">
        <f t="shared" si="91"/>
        <v>71.88</v>
      </c>
      <c r="AA107" s="97">
        <f t="shared" si="91"/>
        <v>74.52</v>
      </c>
      <c r="AB107" s="97">
        <f t="shared" si="91"/>
        <v>77.16</v>
      </c>
      <c r="AC107" s="97">
        <f t="shared" si="91"/>
        <v>79.8</v>
      </c>
      <c r="AD107" s="97">
        <f t="shared" si="91"/>
        <v>82.84</v>
      </c>
      <c r="AE107" s="97">
        <f t="shared" si="91"/>
        <v>85.88000000000001</v>
      </c>
      <c r="AF107" s="97">
        <f t="shared" si="91"/>
        <v>88.920000000000016</v>
      </c>
      <c r="AG107" s="97">
        <f t="shared" si="91"/>
        <v>91.960000000000008</v>
      </c>
      <c r="AH107" s="97">
        <f t="shared" si="91"/>
        <v>95</v>
      </c>
    </row>
    <row r="108" spans="1:34" x14ac:dyDescent="0.2">
      <c r="A108" s="91">
        <v>6</v>
      </c>
      <c r="B108" s="92">
        <v>1</v>
      </c>
      <c r="C108" s="93">
        <f t="shared" si="66"/>
        <v>6010</v>
      </c>
      <c r="D108" s="102">
        <f t="shared" ref="D108:AH108" si="92">-(D92-D172)*1/5+D92</f>
        <v>33.200000000000003</v>
      </c>
      <c r="E108" s="102">
        <f t="shared" si="92"/>
        <v>34.519999999999996</v>
      </c>
      <c r="F108" s="102">
        <f t="shared" si="92"/>
        <v>35.839999999999996</v>
      </c>
      <c r="G108" s="102">
        <f t="shared" si="92"/>
        <v>37.159999999999997</v>
      </c>
      <c r="H108" s="102">
        <f t="shared" si="92"/>
        <v>38.479999999999997</v>
      </c>
      <c r="I108" s="102">
        <f t="shared" si="92"/>
        <v>39.799999999999997</v>
      </c>
      <c r="J108" s="102">
        <f t="shared" si="92"/>
        <v>41.32</v>
      </c>
      <c r="K108" s="102">
        <f t="shared" si="92"/>
        <v>42.84</v>
      </c>
      <c r="L108" s="102">
        <f t="shared" si="92"/>
        <v>44.360000000000007</v>
      </c>
      <c r="M108" s="102">
        <f t="shared" si="92"/>
        <v>45.88000000000001</v>
      </c>
      <c r="N108" s="102">
        <f t="shared" si="92"/>
        <v>47.4</v>
      </c>
      <c r="O108" s="102">
        <f t="shared" si="92"/>
        <v>49.32</v>
      </c>
      <c r="P108" s="102">
        <f t="shared" si="92"/>
        <v>51.24</v>
      </c>
      <c r="Q108" s="102">
        <f t="shared" si="92"/>
        <v>53.160000000000004</v>
      </c>
      <c r="R108" s="102">
        <f t="shared" si="92"/>
        <v>55.08</v>
      </c>
      <c r="S108" s="102">
        <f t="shared" si="92"/>
        <v>57</v>
      </c>
      <c r="T108" s="102">
        <f t="shared" si="92"/>
        <v>59.28</v>
      </c>
      <c r="U108" s="102">
        <f t="shared" si="92"/>
        <v>61.559999999999995</v>
      </c>
      <c r="V108" s="102">
        <f t="shared" si="92"/>
        <v>63.84</v>
      </c>
      <c r="W108" s="102">
        <f t="shared" si="92"/>
        <v>66.12</v>
      </c>
      <c r="X108" s="102">
        <f t="shared" si="92"/>
        <v>68.400000000000006</v>
      </c>
      <c r="Y108" s="102">
        <f t="shared" si="92"/>
        <v>71.239999999999995</v>
      </c>
      <c r="Z108" s="102">
        <f t="shared" si="92"/>
        <v>74.08</v>
      </c>
      <c r="AA108" s="102">
        <f t="shared" si="92"/>
        <v>76.92</v>
      </c>
      <c r="AB108" s="102">
        <f t="shared" si="92"/>
        <v>79.760000000000005</v>
      </c>
      <c r="AC108" s="102">
        <f t="shared" si="92"/>
        <v>82.6</v>
      </c>
      <c r="AD108" s="102">
        <f t="shared" si="92"/>
        <v>85.84</v>
      </c>
      <c r="AE108" s="102">
        <f t="shared" si="92"/>
        <v>89.080000000000013</v>
      </c>
      <c r="AF108" s="102">
        <f t="shared" si="92"/>
        <v>92.320000000000007</v>
      </c>
      <c r="AG108" s="102">
        <f t="shared" si="92"/>
        <v>95.560000000000016</v>
      </c>
      <c r="AH108" s="102">
        <f t="shared" si="92"/>
        <v>98.8</v>
      </c>
    </row>
    <row r="109" spans="1:34" x14ac:dyDescent="0.2">
      <c r="A109" s="91">
        <v>6</v>
      </c>
      <c r="B109" s="101">
        <v>1.2</v>
      </c>
      <c r="C109" s="93">
        <f t="shared" si="66"/>
        <v>6012</v>
      </c>
      <c r="D109" s="97">
        <f t="shared" ref="D109:AH109" si="93">-(D93-D173)*1/5+D93</f>
        <v>34.200000000000003</v>
      </c>
      <c r="E109" s="97">
        <f t="shared" si="93"/>
        <v>35.36</v>
      </c>
      <c r="F109" s="97">
        <f t="shared" si="93"/>
        <v>36.520000000000003</v>
      </c>
      <c r="G109" s="97">
        <f t="shared" si="93"/>
        <v>37.680000000000007</v>
      </c>
      <c r="H109" s="97">
        <f t="shared" si="93"/>
        <v>38.840000000000011</v>
      </c>
      <c r="I109" s="97">
        <f t="shared" si="93"/>
        <v>40</v>
      </c>
      <c r="J109" s="97">
        <f t="shared" si="93"/>
        <v>41.68</v>
      </c>
      <c r="K109" s="97">
        <f t="shared" si="93"/>
        <v>43.36</v>
      </c>
      <c r="L109" s="97">
        <f t="shared" si="93"/>
        <v>45.039999999999992</v>
      </c>
      <c r="M109" s="97">
        <f t="shared" si="93"/>
        <v>46.719999999999992</v>
      </c>
      <c r="N109" s="97">
        <f t="shared" si="93"/>
        <v>48.4</v>
      </c>
      <c r="O109" s="97">
        <f t="shared" si="93"/>
        <v>50.32</v>
      </c>
      <c r="P109" s="97">
        <f t="shared" si="93"/>
        <v>52.24</v>
      </c>
      <c r="Q109" s="97">
        <f t="shared" si="93"/>
        <v>54.160000000000004</v>
      </c>
      <c r="R109" s="97">
        <f t="shared" si="93"/>
        <v>56.08</v>
      </c>
      <c r="S109" s="97">
        <f t="shared" si="93"/>
        <v>58</v>
      </c>
      <c r="T109" s="97">
        <f t="shared" si="93"/>
        <v>60.44</v>
      </c>
      <c r="U109" s="97">
        <f t="shared" si="93"/>
        <v>62.88</v>
      </c>
      <c r="V109" s="97">
        <f t="shared" si="93"/>
        <v>65.319999999999993</v>
      </c>
      <c r="W109" s="97">
        <f t="shared" si="93"/>
        <v>67.759999999999991</v>
      </c>
      <c r="X109" s="97">
        <f t="shared" si="93"/>
        <v>70.2</v>
      </c>
      <c r="Y109" s="97">
        <f t="shared" si="93"/>
        <v>73.08</v>
      </c>
      <c r="Z109" s="97">
        <f t="shared" si="93"/>
        <v>75.959999999999994</v>
      </c>
      <c r="AA109" s="97">
        <f t="shared" si="93"/>
        <v>78.84</v>
      </c>
      <c r="AB109" s="97">
        <f t="shared" si="93"/>
        <v>81.72</v>
      </c>
      <c r="AC109" s="97">
        <f t="shared" si="93"/>
        <v>84.6</v>
      </c>
      <c r="AD109" s="97">
        <f t="shared" si="93"/>
        <v>88</v>
      </c>
      <c r="AE109" s="97">
        <f t="shared" si="93"/>
        <v>91.399999999999991</v>
      </c>
      <c r="AF109" s="97">
        <f t="shared" si="93"/>
        <v>94.799999999999983</v>
      </c>
      <c r="AG109" s="97">
        <f t="shared" si="93"/>
        <v>98.199999999999974</v>
      </c>
      <c r="AH109" s="97">
        <f t="shared" si="93"/>
        <v>101.6</v>
      </c>
    </row>
    <row r="110" spans="1:34" x14ac:dyDescent="0.2">
      <c r="A110" s="91">
        <v>6</v>
      </c>
      <c r="B110" s="92">
        <v>1.4</v>
      </c>
      <c r="C110" s="93">
        <f t="shared" si="66"/>
        <v>6014</v>
      </c>
      <c r="D110" s="102">
        <f t="shared" ref="D110:AH110" si="94">-(D94-D174)*1/5+D94</f>
        <v>34.200000000000003</v>
      </c>
      <c r="E110" s="102">
        <f t="shared" si="94"/>
        <v>35.56</v>
      </c>
      <c r="F110" s="102">
        <f t="shared" si="94"/>
        <v>36.919999999999995</v>
      </c>
      <c r="G110" s="102">
        <f t="shared" si="94"/>
        <v>38.279999999999994</v>
      </c>
      <c r="H110" s="102">
        <f t="shared" si="94"/>
        <v>39.639999999999993</v>
      </c>
      <c r="I110" s="102">
        <f t="shared" si="94"/>
        <v>41</v>
      </c>
      <c r="J110" s="102">
        <f t="shared" si="94"/>
        <v>42.68</v>
      </c>
      <c r="K110" s="102">
        <f t="shared" si="94"/>
        <v>44.36</v>
      </c>
      <c r="L110" s="102">
        <f t="shared" si="94"/>
        <v>46.039999999999992</v>
      </c>
      <c r="M110" s="102">
        <f t="shared" si="94"/>
        <v>47.719999999999992</v>
      </c>
      <c r="N110" s="102">
        <f t="shared" si="94"/>
        <v>49.4</v>
      </c>
      <c r="O110" s="102">
        <f t="shared" si="94"/>
        <v>51.32</v>
      </c>
      <c r="P110" s="102">
        <f t="shared" si="94"/>
        <v>53.24</v>
      </c>
      <c r="Q110" s="102">
        <f t="shared" si="94"/>
        <v>55.160000000000004</v>
      </c>
      <c r="R110" s="102">
        <f t="shared" si="94"/>
        <v>57.08</v>
      </c>
      <c r="S110" s="102">
        <f t="shared" si="94"/>
        <v>59</v>
      </c>
      <c r="T110" s="102">
        <f t="shared" si="94"/>
        <v>61.64</v>
      </c>
      <c r="U110" s="102">
        <f t="shared" si="94"/>
        <v>64.28</v>
      </c>
      <c r="V110" s="102">
        <f t="shared" si="94"/>
        <v>66.919999999999987</v>
      </c>
      <c r="W110" s="102">
        <f t="shared" si="94"/>
        <v>69.559999999999988</v>
      </c>
      <c r="X110" s="102">
        <f t="shared" si="94"/>
        <v>72.2</v>
      </c>
      <c r="Y110" s="102">
        <f t="shared" si="94"/>
        <v>75.08</v>
      </c>
      <c r="Z110" s="102">
        <f t="shared" si="94"/>
        <v>77.959999999999994</v>
      </c>
      <c r="AA110" s="102">
        <f t="shared" si="94"/>
        <v>80.84</v>
      </c>
      <c r="AB110" s="102">
        <f t="shared" si="94"/>
        <v>83.72</v>
      </c>
      <c r="AC110" s="102">
        <f t="shared" si="94"/>
        <v>86.6</v>
      </c>
      <c r="AD110" s="102">
        <f t="shared" si="94"/>
        <v>90.16</v>
      </c>
      <c r="AE110" s="102">
        <f t="shared" si="94"/>
        <v>93.72</v>
      </c>
      <c r="AF110" s="102">
        <f t="shared" si="94"/>
        <v>97.279999999999987</v>
      </c>
      <c r="AG110" s="102">
        <f t="shared" si="94"/>
        <v>100.83999999999999</v>
      </c>
      <c r="AH110" s="102">
        <f t="shared" si="94"/>
        <v>104.4</v>
      </c>
    </row>
    <row r="111" spans="1:34" x14ac:dyDescent="0.2">
      <c r="A111" s="91">
        <v>6</v>
      </c>
      <c r="B111" s="101">
        <v>1.6</v>
      </c>
      <c r="C111" s="93">
        <f t="shared" si="66"/>
        <v>6016</v>
      </c>
      <c r="D111" s="97">
        <f t="shared" ref="D111:AH111" si="95">-(D95-D175)*1/5+D95</f>
        <v>35.200000000000003</v>
      </c>
      <c r="E111" s="97">
        <f t="shared" si="95"/>
        <v>36.519999999999996</v>
      </c>
      <c r="F111" s="97">
        <f t="shared" si="95"/>
        <v>37.839999999999996</v>
      </c>
      <c r="G111" s="97">
        <f t="shared" si="95"/>
        <v>39.159999999999997</v>
      </c>
      <c r="H111" s="97">
        <f t="shared" si="95"/>
        <v>40.479999999999997</v>
      </c>
      <c r="I111" s="97">
        <f t="shared" si="95"/>
        <v>41.8</v>
      </c>
      <c r="J111" s="97">
        <f t="shared" si="95"/>
        <v>43.519999999999996</v>
      </c>
      <c r="K111" s="97">
        <f t="shared" si="95"/>
        <v>45.239999999999995</v>
      </c>
      <c r="L111" s="97">
        <f t="shared" si="95"/>
        <v>46.959999999999994</v>
      </c>
      <c r="M111" s="97">
        <f t="shared" si="95"/>
        <v>48.679999999999993</v>
      </c>
      <c r="N111" s="97">
        <f t="shared" si="95"/>
        <v>50.4</v>
      </c>
      <c r="O111" s="97">
        <f t="shared" si="95"/>
        <v>52.480000000000004</v>
      </c>
      <c r="P111" s="97">
        <f t="shared" si="95"/>
        <v>54.56</v>
      </c>
      <c r="Q111" s="97">
        <f t="shared" si="95"/>
        <v>56.640000000000008</v>
      </c>
      <c r="R111" s="97">
        <f t="shared" si="95"/>
        <v>58.720000000000013</v>
      </c>
      <c r="S111" s="97">
        <f t="shared" si="95"/>
        <v>60.8</v>
      </c>
      <c r="T111" s="97">
        <f t="shared" si="95"/>
        <v>63.279999999999994</v>
      </c>
      <c r="U111" s="97">
        <f t="shared" si="95"/>
        <v>65.759999999999991</v>
      </c>
      <c r="V111" s="97">
        <f t="shared" si="95"/>
        <v>68.239999999999981</v>
      </c>
      <c r="W111" s="97">
        <f t="shared" si="95"/>
        <v>70.719999999999985</v>
      </c>
      <c r="X111" s="97">
        <f t="shared" si="95"/>
        <v>73.2</v>
      </c>
      <c r="Y111" s="97">
        <f t="shared" si="95"/>
        <v>76.400000000000006</v>
      </c>
      <c r="Z111" s="97">
        <f t="shared" si="95"/>
        <v>79.600000000000009</v>
      </c>
      <c r="AA111" s="97">
        <f t="shared" si="95"/>
        <v>82.800000000000011</v>
      </c>
      <c r="AB111" s="97">
        <f t="shared" si="95"/>
        <v>86.000000000000014</v>
      </c>
      <c r="AC111" s="97">
        <f t="shared" si="95"/>
        <v>89.2</v>
      </c>
      <c r="AD111" s="97">
        <f t="shared" si="95"/>
        <v>92.64</v>
      </c>
      <c r="AE111" s="97">
        <f t="shared" si="95"/>
        <v>96.079999999999984</v>
      </c>
      <c r="AF111" s="97">
        <f t="shared" si="95"/>
        <v>99.519999999999982</v>
      </c>
      <c r="AG111" s="97">
        <f t="shared" si="95"/>
        <v>102.95999999999998</v>
      </c>
      <c r="AH111" s="97">
        <f t="shared" si="95"/>
        <v>106.4</v>
      </c>
    </row>
    <row r="112" spans="1:34" x14ac:dyDescent="0.2">
      <c r="A112" s="91">
        <v>6</v>
      </c>
      <c r="B112" s="92">
        <v>1.8</v>
      </c>
      <c r="C112" s="93">
        <f t="shared" si="66"/>
        <v>6018</v>
      </c>
      <c r="D112" s="102">
        <f t="shared" ref="D112:AH112" si="96">-(D96-D176)*1/5+D96</f>
        <v>36.200000000000003</v>
      </c>
      <c r="E112" s="102">
        <f t="shared" si="96"/>
        <v>37.519999999999996</v>
      </c>
      <c r="F112" s="102">
        <f t="shared" si="96"/>
        <v>38.839999999999996</v>
      </c>
      <c r="G112" s="102">
        <f t="shared" si="96"/>
        <v>40.159999999999997</v>
      </c>
      <c r="H112" s="102">
        <f t="shared" si="96"/>
        <v>41.48</v>
      </c>
      <c r="I112" s="102">
        <f t="shared" si="96"/>
        <v>42.8</v>
      </c>
      <c r="J112" s="102">
        <f t="shared" si="96"/>
        <v>44.519999999999996</v>
      </c>
      <c r="K112" s="102">
        <f t="shared" si="96"/>
        <v>46.239999999999995</v>
      </c>
      <c r="L112" s="102">
        <f t="shared" si="96"/>
        <v>47.959999999999994</v>
      </c>
      <c r="M112" s="102">
        <f t="shared" si="96"/>
        <v>49.679999999999993</v>
      </c>
      <c r="N112" s="102">
        <f t="shared" si="96"/>
        <v>51.4</v>
      </c>
      <c r="O112" s="102">
        <f t="shared" si="96"/>
        <v>53.480000000000004</v>
      </c>
      <c r="P112" s="102">
        <f t="shared" si="96"/>
        <v>55.56</v>
      </c>
      <c r="Q112" s="102">
        <f t="shared" si="96"/>
        <v>57.640000000000008</v>
      </c>
      <c r="R112" s="102">
        <f t="shared" si="96"/>
        <v>59.720000000000013</v>
      </c>
      <c r="S112" s="102">
        <f t="shared" si="96"/>
        <v>61.8</v>
      </c>
      <c r="T112" s="102">
        <f t="shared" si="96"/>
        <v>64.48</v>
      </c>
      <c r="U112" s="102">
        <f t="shared" si="96"/>
        <v>67.16</v>
      </c>
      <c r="V112" s="102">
        <f t="shared" si="96"/>
        <v>69.839999999999989</v>
      </c>
      <c r="W112" s="102">
        <f t="shared" si="96"/>
        <v>72.52</v>
      </c>
      <c r="X112" s="102">
        <f t="shared" si="96"/>
        <v>75.2</v>
      </c>
      <c r="Y112" s="102">
        <f t="shared" si="96"/>
        <v>78.400000000000006</v>
      </c>
      <c r="Z112" s="102">
        <f t="shared" si="96"/>
        <v>81.600000000000009</v>
      </c>
      <c r="AA112" s="102">
        <f t="shared" si="96"/>
        <v>84.800000000000011</v>
      </c>
      <c r="AB112" s="102">
        <f t="shared" si="96"/>
        <v>88.000000000000014</v>
      </c>
      <c r="AC112" s="102">
        <f t="shared" si="96"/>
        <v>91.2</v>
      </c>
      <c r="AD112" s="102">
        <f t="shared" si="96"/>
        <v>94.8</v>
      </c>
      <c r="AE112" s="102">
        <f t="shared" si="96"/>
        <v>98.399999999999991</v>
      </c>
      <c r="AF112" s="102">
        <f t="shared" si="96"/>
        <v>101.99999999999999</v>
      </c>
      <c r="AG112" s="102">
        <f t="shared" si="96"/>
        <v>105.6</v>
      </c>
      <c r="AH112" s="102">
        <f t="shared" si="96"/>
        <v>109.2</v>
      </c>
    </row>
    <row r="113" spans="1:34" x14ac:dyDescent="0.2">
      <c r="A113" s="91">
        <v>6</v>
      </c>
      <c r="B113" s="101">
        <v>2</v>
      </c>
      <c r="C113" s="93">
        <f t="shared" si="66"/>
        <v>6020</v>
      </c>
      <c r="D113" s="97">
        <f t="shared" ref="D113:J118" si="97">-(D97-D177)*1/5+D97</f>
        <v>37</v>
      </c>
      <c r="E113" s="97">
        <f t="shared" si="97"/>
        <v>38.36</v>
      </c>
      <c r="F113" s="97">
        <f t="shared" si="97"/>
        <v>39.72</v>
      </c>
      <c r="G113" s="97">
        <f t="shared" si="97"/>
        <v>41.08</v>
      </c>
      <c r="H113" s="97">
        <f t="shared" si="97"/>
        <v>42.44</v>
      </c>
      <c r="I113" s="97">
        <f t="shared" si="97"/>
        <v>43.8</v>
      </c>
      <c r="J113" s="97">
        <f t="shared" si="97"/>
        <v>45.48</v>
      </c>
      <c r="K113" s="97">
        <f t="shared" ref="K113:AH113" si="98">-(K97-K177)*1/5+K97</f>
        <v>47.16</v>
      </c>
      <c r="L113" s="97">
        <f t="shared" si="98"/>
        <v>48.839999999999996</v>
      </c>
      <c r="M113" s="97">
        <f t="shared" si="98"/>
        <v>50.519999999999996</v>
      </c>
      <c r="N113" s="97">
        <f t="shared" si="98"/>
        <v>52.2</v>
      </c>
      <c r="O113" s="97">
        <f t="shared" si="98"/>
        <v>54.48</v>
      </c>
      <c r="P113" s="97">
        <f t="shared" si="98"/>
        <v>56.76</v>
      </c>
      <c r="Q113" s="97">
        <f t="shared" si="98"/>
        <v>59.039999999999992</v>
      </c>
      <c r="R113" s="97">
        <f t="shared" si="98"/>
        <v>61.319999999999993</v>
      </c>
      <c r="S113" s="97">
        <f t="shared" si="98"/>
        <v>63.6</v>
      </c>
      <c r="T113" s="97">
        <f t="shared" si="98"/>
        <v>66.28</v>
      </c>
      <c r="U113" s="97">
        <f t="shared" si="98"/>
        <v>68.959999999999994</v>
      </c>
      <c r="V113" s="97">
        <f t="shared" si="98"/>
        <v>71.64</v>
      </c>
      <c r="W113" s="97">
        <f t="shared" si="98"/>
        <v>74.319999999999993</v>
      </c>
      <c r="X113" s="97">
        <f t="shared" si="98"/>
        <v>77</v>
      </c>
      <c r="Y113" s="97">
        <f t="shared" si="98"/>
        <v>80.240000000000009</v>
      </c>
      <c r="Z113" s="97">
        <f t="shared" si="98"/>
        <v>83.48</v>
      </c>
      <c r="AA113" s="97">
        <f t="shared" si="98"/>
        <v>86.720000000000013</v>
      </c>
      <c r="AB113" s="97">
        <f t="shared" si="98"/>
        <v>89.960000000000022</v>
      </c>
      <c r="AC113" s="97">
        <f t="shared" si="98"/>
        <v>93.2</v>
      </c>
      <c r="AD113" s="97">
        <f t="shared" si="98"/>
        <v>96.96</v>
      </c>
      <c r="AE113" s="97">
        <f t="shared" si="98"/>
        <v>100.72</v>
      </c>
      <c r="AF113" s="97">
        <f t="shared" si="98"/>
        <v>104.48</v>
      </c>
      <c r="AG113" s="97">
        <f t="shared" si="98"/>
        <v>108.24</v>
      </c>
      <c r="AH113" s="97">
        <f t="shared" si="98"/>
        <v>112</v>
      </c>
    </row>
    <row r="114" spans="1:34" x14ac:dyDescent="0.2">
      <c r="A114" s="91">
        <v>6</v>
      </c>
      <c r="B114" s="92">
        <v>2.2000000000000002</v>
      </c>
      <c r="C114" s="93">
        <f t="shared" si="66"/>
        <v>6022</v>
      </c>
      <c r="D114" s="102">
        <f t="shared" si="97"/>
        <v>37.200000000000003</v>
      </c>
      <c r="E114" s="102">
        <f t="shared" si="97"/>
        <v>38.68</v>
      </c>
      <c r="F114" s="102">
        <f t="shared" si="97"/>
        <v>40.160000000000004</v>
      </c>
      <c r="G114" s="102">
        <f t="shared" si="97"/>
        <v>41.64</v>
      </c>
      <c r="H114" s="102">
        <f t="shared" si="97"/>
        <v>43.120000000000005</v>
      </c>
      <c r="I114" s="102">
        <f t="shared" si="97"/>
        <v>44.6</v>
      </c>
      <c r="J114" s="102">
        <f t="shared" si="97"/>
        <v>46.32</v>
      </c>
      <c r="K114" s="102">
        <f t="shared" ref="K114:AH114" si="99">-(K98-K178)*1/5+K98</f>
        <v>48.039999999999992</v>
      </c>
      <c r="L114" s="102">
        <f t="shared" si="99"/>
        <v>49.759999999999991</v>
      </c>
      <c r="M114" s="102">
        <f t="shared" si="99"/>
        <v>51.47999999999999</v>
      </c>
      <c r="N114" s="102">
        <f t="shared" si="99"/>
        <v>53.2</v>
      </c>
      <c r="O114" s="102">
        <f t="shared" si="99"/>
        <v>55.48</v>
      </c>
      <c r="P114" s="102">
        <f t="shared" si="99"/>
        <v>57.76</v>
      </c>
      <c r="Q114" s="102">
        <f t="shared" si="99"/>
        <v>60.039999999999992</v>
      </c>
      <c r="R114" s="102">
        <f t="shared" si="99"/>
        <v>62.319999999999993</v>
      </c>
      <c r="S114" s="102">
        <f t="shared" si="99"/>
        <v>64.599999999999994</v>
      </c>
      <c r="T114" s="102">
        <f t="shared" si="99"/>
        <v>67.44</v>
      </c>
      <c r="U114" s="102">
        <f t="shared" si="99"/>
        <v>70.28</v>
      </c>
      <c r="V114" s="102">
        <f t="shared" si="99"/>
        <v>73.12</v>
      </c>
      <c r="W114" s="102">
        <f t="shared" si="99"/>
        <v>75.960000000000008</v>
      </c>
      <c r="X114" s="102">
        <f t="shared" si="99"/>
        <v>78.8</v>
      </c>
      <c r="Y114" s="102">
        <f t="shared" si="99"/>
        <v>82.04</v>
      </c>
      <c r="Z114" s="102">
        <f t="shared" si="99"/>
        <v>85.28</v>
      </c>
      <c r="AA114" s="102">
        <f t="shared" si="99"/>
        <v>88.52000000000001</v>
      </c>
      <c r="AB114" s="102">
        <f t="shared" si="99"/>
        <v>91.760000000000019</v>
      </c>
      <c r="AC114" s="102">
        <f t="shared" si="99"/>
        <v>95</v>
      </c>
      <c r="AD114" s="102">
        <f t="shared" si="99"/>
        <v>98.8</v>
      </c>
      <c r="AE114" s="102">
        <f t="shared" si="99"/>
        <v>102.6</v>
      </c>
      <c r="AF114" s="102">
        <f t="shared" si="99"/>
        <v>106.4</v>
      </c>
      <c r="AG114" s="102">
        <f t="shared" si="99"/>
        <v>110.2</v>
      </c>
      <c r="AH114" s="102">
        <f t="shared" si="99"/>
        <v>114</v>
      </c>
    </row>
    <row r="115" spans="1:34" x14ac:dyDescent="0.2">
      <c r="A115" s="91">
        <v>6</v>
      </c>
      <c r="B115" s="101">
        <v>2.4</v>
      </c>
      <c r="C115" s="93">
        <f t="shared" si="66"/>
        <v>6024</v>
      </c>
      <c r="D115" s="97">
        <f t="shared" si="97"/>
        <v>38</v>
      </c>
      <c r="E115" s="97">
        <f t="shared" si="97"/>
        <v>39.520000000000003</v>
      </c>
      <c r="F115" s="97">
        <f t="shared" si="97"/>
        <v>41.04</v>
      </c>
      <c r="G115" s="97">
        <f t="shared" si="97"/>
        <v>42.56</v>
      </c>
      <c r="H115" s="97">
        <f t="shared" si="97"/>
        <v>44.080000000000005</v>
      </c>
      <c r="I115" s="97">
        <f t="shared" si="97"/>
        <v>45.6</v>
      </c>
      <c r="J115" s="97">
        <f t="shared" si="97"/>
        <v>47.32</v>
      </c>
      <c r="K115" s="97">
        <f t="shared" ref="K115:AH115" si="100">-(K99-K179)*1/5+K99</f>
        <v>49.039999999999992</v>
      </c>
      <c r="L115" s="97">
        <f t="shared" si="100"/>
        <v>50.759999999999991</v>
      </c>
      <c r="M115" s="97">
        <f t="shared" si="100"/>
        <v>52.47999999999999</v>
      </c>
      <c r="N115" s="97">
        <f t="shared" si="100"/>
        <v>54.2</v>
      </c>
      <c r="O115" s="97">
        <f t="shared" si="100"/>
        <v>56.64</v>
      </c>
      <c r="P115" s="97">
        <f t="shared" si="100"/>
        <v>59.08</v>
      </c>
      <c r="Q115" s="97">
        <f t="shared" si="100"/>
        <v>61.519999999999996</v>
      </c>
      <c r="R115" s="97">
        <f t="shared" si="100"/>
        <v>63.959999999999994</v>
      </c>
      <c r="S115" s="97">
        <f t="shared" si="100"/>
        <v>66.400000000000006</v>
      </c>
      <c r="T115" s="97">
        <f t="shared" si="100"/>
        <v>69.08</v>
      </c>
      <c r="U115" s="97">
        <f t="shared" si="100"/>
        <v>71.759999999999991</v>
      </c>
      <c r="V115" s="97">
        <f t="shared" si="100"/>
        <v>74.44</v>
      </c>
      <c r="W115" s="97">
        <f t="shared" si="100"/>
        <v>77.11999999999999</v>
      </c>
      <c r="X115" s="97">
        <f t="shared" si="100"/>
        <v>79.8</v>
      </c>
      <c r="Y115" s="97">
        <f t="shared" si="100"/>
        <v>83.24</v>
      </c>
      <c r="Z115" s="97">
        <f t="shared" si="100"/>
        <v>86.679999999999993</v>
      </c>
      <c r="AA115" s="97">
        <f t="shared" si="100"/>
        <v>90.11999999999999</v>
      </c>
      <c r="AB115" s="97">
        <f t="shared" si="100"/>
        <v>93.559999999999974</v>
      </c>
      <c r="AC115" s="97">
        <f t="shared" si="100"/>
        <v>97</v>
      </c>
      <c r="AD115" s="97">
        <f t="shared" si="100"/>
        <v>100.96000000000001</v>
      </c>
      <c r="AE115" s="97">
        <f t="shared" si="100"/>
        <v>104.92</v>
      </c>
      <c r="AF115" s="97">
        <f t="shared" si="100"/>
        <v>108.88000000000001</v>
      </c>
      <c r="AG115" s="97">
        <f t="shared" si="100"/>
        <v>112.84</v>
      </c>
      <c r="AH115" s="97">
        <f t="shared" si="100"/>
        <v>116.8</v>
      </c>
    </row>
    <row r="116" spans="1:34" x14ac:dyDescent="0.2">
      <c r="A116" s="91">
        <v>6</v>
      </c>
      <c r="B116" s="92">
        <v>2.6</v>
      </c>
      <c r="C116" s="93">
        <f t="shared" si="66"/>
        <v>6026</v>
      </c>
      <c r="D116" s="102">
        <f t="shared" si="97"/>
        <v>39</v>
      </c>
      <c r="E116" s="102">
        <f t="shared" si="97"/>
        <v>40.520000000000003</v>
      </c>
      <c r="F116" s="102">
        <f t="shared" si="97"/>
        <v>42.040000000000006</v>
      </c>
      <c r="G116" s="102">
        <f t="shared" si="97"/>
        <v>43.56</v>
      </c>
      <c r="H116" s="102">
        <f t="shared" si="97"/>
        <v>45.080000000000005</v>
      </c>
      <c r="I116" s="102">
        <f t="shared" si="97"/>
        <v>46.6</v>
      </c>
      <c r="J116" s="102">
        <f t="shared" si="97"/>
        <v>48.32</v>
      </c>
      <c r="K116" s="102">
        <f t="shared" ref="K116:AH116" si="101">-(K100-K180)*1/5+K100</f>
        <v>50.039999999999992</v>
      </c>
      <c r="L116" s="102">
        <f t="shared" si="101"/>
        <v>51.759999999999991</v>
      </c>
      <c r="M116" s="102">
        <f t="shared" si="101"/>
        <v>53.47999999999999</v>
      </c>
      <c r="N116" s="102">
        <f t="shared" si="101"/>
        <v>55.2</v>
      </c>
      <c r="O116" s="102">
        <f t="shared" si="101"/>
        <v>57.64</v>
      </c>
      <c r="P116" s="102">
        <f t="shared" si="101"/>
        <v>60.08</v>
      </c>
      <c r="Q116" s="102">
        <f t="shared" si="101"/>
        <v>62.519999999999996</v>
      </c>
      <c r="R116" s="102">
        <f t="shared" si="101"/>
        <v>64.959999999999994</v>
      </c>
      <c r="S116" s="102">
        <f t="shared" si="101"/>
        <v>67.400000000000006</v>
      </c>
      <c r="T116" s="102">
        <f t="shared" si="101"/>
        <v>70.28</v>
      </c>
      <c r="U116" s="102">
        <f t="shared" si="101"/>
        <v>73.16</v>
      </c>
      <c r="V116" s="102">
        <f t="shared" si="101"/>
        <v>76.039999999999992</v>
      </c>
      <c r="W116" s="102">
        <f t="shared" si="101"/>
        <v>78.92</v>
      </c>
      <c r="X116" s="102">
        <f t="shared" si="101"/>
        <v>81.8</v>
      </c>
      <c r="Y116" s="102">
        <f t="shared" si="101"/>
        <v>85.199999999999989</v>
      </c>
      <c r="Z116" s="102">
        <f t="shared" si="101"/>
        <v>88.6</v>
      </c>
      <c r="AA116" s="102">
        <f t="shared" si="101"/>
        <v>91.999999999999986</v>
      </c>
      <c r="AB116" s="102">
        <f t="shared" si="101"/>
        <v>95.399999999999977</v>
      </c>
      <c r="AC116" s="102">
        <f t="shared" si="101"/>
        <v>98.8</v>
      </c>
      <c r="AD116" s="102">
        <f t="shared" si="101"/>
        <v>102.8</v>
      </c>
      <c r="AE116" s="102">
        <f t="shared" si="101"/>
        <v>106.80000000000001</v>
      </c>
      <c r="AF116" s="102">
        <f t="shared" si="101"/>
        <v>110.80000000000001</v>
      </c>
      <c r="AG116" s="102">
        <f t="shared" si="101"/>
        <v>114.80000000000001</v>
      </c>
      <c r="AH116" s="102">
        <f t="shared" si="101"/>
        <v>118.8</v>
      </c>
    </row>
    <row r="117" spans="1:34" x14ac:dyDescent="0.2">
      <c r="A117" s="91">
        <v>6</v>
      </c>
      <c r="B117" s="101">
        <v>2.8</v>
      </c>
      <c r="C117" s="93">
        <f t="shared" si="66"/>
        <v>6028</v>
      </c>
      <c r="D117" s="97">
        <f t="shared" si="97"/>
        <v>39</v>
      </c>
      <c r="E117" s="97">
        <f t="shared" si="97"/>
        <v>40.520000000000003</v>
      </c>
      <c r="F117" s="97">
        <f t="shared" si="97"/>
        <v>42.040000000000006</v>
      </c>
      <c r="G117" s="97">
        <f t="shared" si="97"/>
        <v>43.56</v>
      </c>
      <c r="H117" s="97">
        <f t="shared" si="97"/>
        <v>45.080000000000005</v>
      </c>
      <c r="I117" s="97">
        <f t="shared" si="97"/>
        <v>46.6</v>
      </c>
      <c r="J117" s="97">
        <f t="shared" si="97"/>
        <v>48.52</v>
      </c>
      <c r="K117" s="97">
        <f t="shared" ref="K117:AH117" si="102">-(K101-K181)*1/5+K101</f>
        <v>50.44</v>
      </c>
      <c r="L117" s="97">
        <f t="shared" si="102"/>
        <v>52.36</v>
      </c>
      <c r="M117" s="97">
        <f t="shared" si="102"/>
        <v>54.28</v>
      </c>
      <c r="N117" s="97">
        <f t="shared" si="102"/>
        <v>56.2</v>
      </c>
      <c r="O117" s="97">
        <f t="shared" si="102"/>
        <v>58.64</v>
      </c>
      <c r="P117" s="97">
        <f t="shared" si="102"/>
        <v>61.08</v>
      </c>
      <c r="Q117" s="97">
        <f t="shared" si="102"/>
        <v>63.519999999999996</v>
      </c>
      <c r="R117" s="97">
        <f t="shared" si="102"/>
        <v>65.959999999999994</v>
      </c>
      <c r="S117" s="97">
        <f t="shared" si="102"/>
        <v>68.400000000000006</v>
      </c>
      <c r="T117" s="97">
        <f t="shared" si="102"/>
        <v>71.44</v>
      </c>
      <c r="U117" s="97">
        <f t="shared" si="102"/>
        <v>74.48</v>
      </c>
      <c r="V117" s="97">
        <f t="shared" si="102"/>
        <v>77.52000000000001</v>
      </c>
      <c r="W117" s="97">
        <f t="shared" si="102"/>
        <v>80.56</v>
      </c>
      <c r="X117" s="97">
        <f t="shared" si="102"/>
        <v>83.6</v>
      </c>
      <c r="Y117" s="97">
        <f t="shared" si="102"/>
        <v>87.039999999999992</v>
      </c>
      <c r="Z117" s="97">
        <f t="shared" si="102"/>
        <v>90.47999999999999</v>
      </c>
      <c r="AA117" s="97">
        <f t="shared" si="102"/>
        <v>93.919999999999987</v>
      </c>
      <c r="AB117" s="97">
        <f t="shared" si="102"/>
        <v>97.359999999999985</v>
      </c>
      <c r="AC117" s="97">
        <f t="shared" si="102"/>
        <v>100.8</v>
      </c>
      <c r="AD117" s="97">
        <f t="shared" si="102"/>
        <v>104.8</v>
      </c>
      <c r="AE117" s="97">
        <f t="shared" si="102"/>
        <v>108.80000000000001</v>
      </c>
      <c r="AF117" s="97">
        <f t="shared" si="102"/>
        <v>112.80000000000001</v>
      </c>
      <c r="AG117" s="97">
        <f t="shared" si="102"/>
        <v>116.80000000000001</v>
      </c>
      <c r="AH117" s="97">
        <f t="shared" si="102"/>
        <v>120.8</v>
      </c>
    </row>
    <row r="118" spans="1:34" x14ac:dyDescent="0.2">
      <c r="A118" s="91">
        <v>6</v>
      </c>
      <c r="B118" s="92">
        <v>3</v>
      </c>
      <c r="C118" s="93">
        <f t="shared" si="66"/>
        <v>6030</v>
      </c>
      <c r="D118" s="102">
        <f t="shared" si="97"/>
        <v>40</v>
      </c>
      <c r="E118" s="102">
        <f t="shared" si="97"/>
        <v>41.52</v>
      </c>
      <c r="F118" s="102">
        <f t="shared" si="97"/>
        <v>43.040000000000006</v>
      </c>
      <c r="G118" s="102">
        <f t="shared" si="97"/>
        <v>44.56</v>
      </c>
      <c r="H118" s="102">
        <f t="shared" si="97"/>
        <v>46.080000000000005</v>
      </c>
      <c r="I118" s="102">
        <f t="shared" si="97"/>
        <v>47.6</v>
      </c>
      <c r="J118" s="102">
        <f t="shared" si="97"/>
        <v>49.68</v>
      </c>
      <c r="K118" s="102">
        <f t="shared" ref="K118:AH118" si="103">-(K102-K182)*1/5+K102</f>
        <v>51.760000000000005</v>
      </c>
      <c r="L118" s="102">
        <f t="shared" si="103"/>
        <v>53.840000000000011</v>
      </c>
      <c r="M118" s="102">
        <f t="shared" si="103"/>
        <v>55.920000000000009</v>
      </c>
      <c r="N118" s="102">
        <f t="shared" si="103"/>
        <v>58</v>
      </c>
      <c r="O118" s="102">
        <f t="shared" si="103"/>
        <v>60.44</v>
      </c>
      <c r="P118" s="102">
        <f t="shared" si="103"/>
        <v>62.88</v>
      </c>
      <c r="Q118" s="102">
        <f t="shared" si="103"/>
        <v>65.319999999999993</v>
      </c>
      <c r="R118" s="102">
        <f t="shared" si="103"/>
        <v>67.759999999999991</v>
      </c>
      <c r="S118" s="102">
        <f t="shared" si="103"/>
        <v>70.2</v>
      </c>
      <c r="T118" s="102">
        <f t="shared" si="103"/>
        <v>73.08</v>
      </c>
      <c r="U118" s="102">
        <f t="shared" si="103"/>
        <v>75.959999999999994</v>
      </c>
      <c r="V118" s="102">
        <f t="shared" si="103"/>
        <v>78.84</v>
      </c>
      <c r="W118" s="102">
        <f t="shared" si="103"/>
        <v>81.72</v>
      </c>
      <c r="X118" s="102">
        <f t="shared" si="103"/>
        <v>84.6</v>
      </c>
      <c r="Y118" s="102">
        <f t="shared" si="103"/>
        <v>88.2</v>
      </c>
      <c r="Z118" s="102">
        <f t="shared" si="103"/>
        <v>91.8</v>
      </c>
      <c r="AA118" s="102">
        <f t="shared" si="103"/>
        <v>95.399999999999991</v>
      </c>
      <c r="AB118" s="102">
        <f t="shared" si="103"/>
        <v>98.999999999999986</v>
      </c>
      <c r="AC118" s="102">
        <f t="shared" si="103"/>
        <v>102.6</v>
      </c>
      <c r="AD118" s="102">
        <f t="shared" si="103"/>
        <v>106.76</v>
      </c>
      <c r="AE118" s="102">
        <f t="shared" si="103"/>
        <v>110.92000000000002</v>
      </c>
      <c r="AF118" s="102">
        <f t="shared" si="103"/>
        <v>115.08000000000001</v>
      </c>
      <c r="AG118" s="102">
        <f t="shared" si="103"/>
        <v>119.24000000000002</v>
      </c>
      <c r="AH118" s="102">
        <f t="shared" si="103"/>
        <v>123.4</v>
      </c>
    </row>
    <row r="119" spans="1:34" x14ac:dyDescent="0.2">
      <c r="A119" s="91">
        <v>7</v>
      </c>
      <c r="B119" s="92">
        <v>0</v>
      </c>
      <c r="C119" s="93">
        <f t="shared" si="66"/>
        <v>7000</v>
      </c>
      <c r="D119" s="102">
        <v>28.8</v>
      </c>
      <c r="E119" s="102">
        <v>30.04</v>
      </c>
      <c r="F119" s="102">
        <v>31.28</v>
      </c>
      <c r="G119" s="102">
        <v>32.520000000000003</v>
      </c>
      <c r="H119" s="102">
        <v>33.76</v>
      </c>
      <c r="I119" s="102">
        <v>35</v>
      </c>
      <c r="J119" s="102">
        <v>36.32</v>
      </c>
      <c r="K119" s="102">
        <v>37.64</v>
      </c>
      <c r="L119" s="102">
        <v>38.96</v>
      </c>
      <c r="M119" s="102">
        <v>40.28</v>
      </c>
      <c r="N119" s="102">
        <v>41.6</v>
      </c>
      <c r="O119" s="102">
        <v>43.24</v>
      </c>
      <c r="P119" s="102">
        <v>44.88</v>
      </c>
      <c r="Q119" s="102">
        <v>46.52</v>
      </c>
      <c r="R119" s="102">
        <v>48.16</v>
      </c>
      <c r="S119" s="102">
        <v>49.8</v>
      </c>
      <c r="T119" s="102">
        <v>51.76</v>
      </c>
      <c r="U119" s="102">
        <v>53.72</v>
      </c>
      <c r="V119" s="102">
        <v>55.68</v>
      </c>
      <c r="W119" s="102">
        <v>57.64</v>
      </c>
      <c r="X119" s="102">
        <v>59.6</v>
      </c>
      <c r="Y119" s="102">
        <v>61.88</v>
      </c>
      <c r="Z119" s="102">
        <v>64.16</v>
      </c>
      <c r="AA119" s="102">
        <v>66.44</v>
      </c>
      <c r="AB119" s="102">
        <v>68.72</v>
      </c>
      <c r="AC119" s="102">
        <v>71</v>
      </c>
      <c r="AD119" s="102">
        <v>73.56</v>
      </c>
      <c r="AE119" s="102">
        <v>76.12</v>
      </c>
      <c r="AF119" s="102">
        <v>78.680000000000007</v>
      </c>
      <c r="AG119" s="102">
        <v>81.239999999999995</v>
      </c>
      <c r="AH119" s="102">
        <v>83.8</v>
      </c>
    </row>
    <row r="120" spans="1:34" x14ac:dyDescent="0.2">
      <c r="A120" s="91">
        <v>7</v>
      </c>
      <c r="B120" s="92">
        <v>0.2</v>
      </c>
      <c r="C120" s="93">
        <f t="shared" si="66"/>
        <v>7002</v>
      </c>
      <c r="D120" s="102">
        <v>28.8</v>
      </c>
      <c r="E120" s="102">
        <v>30.04</v>
      </c>
      <c r="F120" s="102">
        <v>31.28</v>
      </c>
      <c r="G120" s="102">
        <v>32.520000000000003</v>
      </c>
      <c r="H120" s="102">
        <v>33.76</v>
      </c>
      <c r="I120" s="102">
        <v>35</v>
      </c>
      <c r="J120" s="102">
        <v>36.32</v>
      </c>
      <c r="K120" s="102">
        <v>37.64</v>
      </c>
      <c r="L120" s="102">
        <v>38.96</v>
      </c>
      <c r="M120" s="102">
        <v>40.28</v>
      </c>
      <c r="N120" s="102">
        <v>41.6</v>
      </c>
      <c r="O120" s="102">
        <v>43.24</v>
      </c>
      <c r="P120" s="102">
        <v>44.88</v>
      </c>
      <c r="Q120" s="102">
        <v>46.52</v>
      </c>
      <c r="R120" s="102">
        <v>48.16</v>
      </c>
      <c r="S120" s="102">
        <v>49.8</v>
      </c>
      <c r="T120" s="102">
        <v>51.76</v>
      </c>
      <c r="U120" s="102">
        <v>53.72</v>
      </c>
      <c r="V120" s="102">
        <v>55.68</v>
      </c>
      <c r="W120" s="102">
        <v>57.64</v>
      </c>
      <c r="X120" s="102">
        <v>59.6</v>
      </c>
      <c r="Y120" s="102">
        <v>61.88</v>
      </c>
      <c r="Z120" s="102">
        <v>64.16</v>
      </c>
      <c r="AA120" s="102">
        <v>66.44</v>
      </c>
      <c r="AB120" s="102">
        <v>68.72</v>
      </c>
      <c r="AC120" s="102">
        <v>71</v>
      </c>
      <c r="AD120" s="102">
        <v>73.56</v>
      </c>
      <c r="AE120" s="102">
        <v>76.12</v>
      </c>
      <c r="AF120" s="102">
        <v>78.680000000000007</v>
      </c>
      <c r="AG120" s="102">
        <v>81.239999999999995</v>
      </c>
      <c r="AH120" s="102">
        <v>83.8</v>
      </c>
    </row>
    <row r="121" spans="1:34" x14ac:dyDescent="0.2">
      <c r="A121" s="91">
        <v>7</v>
      </c>
      <c r="B121" s="95">
        <v>0.4</v>
      </c>
      <c r="C121" s="93">
        <f t="shared" si="66"/>
        <v>7004</v>
      </c>
      <c r="D121" s="97">
        <f t="shared" ref="D121:AH121" si="104">-(D89-D169)*1/5+D105</f>
        <v>28.799999999999997</v>
      </c>
      <c r="E121" s="97">
        <f t="shared" si="104"/>
        <v>30.04</v>
      </c>
      <c r="F121" s="97">
        <f t="shared" si="104"/>
        <v>31.28</v>
      </c>
      <c r="G121" s="97">
        <f t="shared" si="104"/>
        <v>32.520000000000003</v>
      </c>
      <c r="H121" s="97">
        <f t="shared" si="104"/>
        <v>33.759999999999991</v>
      </c>
      <c r="I121" s="97">
        <f t="shared" si="104"/>
        <v>35</v>
      </c>
      <c r="J121" s="97">
        <f t="shared" si="104"/>
        <v>36.32</v>
      </c>
      <c r="K121" s="97">
        <f t="shared" si="104"/>
        <v>37.64</v>
      </c>
      <c r="L121" s="97">
        <f t="shared" si="104"/>
        <v>38.96</v>
      </c>
      <c r="M121" s="97">
        <f t="shared" si="104"/>
        <v>40.28</v>
      </c>
      <c r="N121" s="97">
        <f t="shared" si="104"/>
        <v>41.599999999999994</v>
      </c>
      <c r="O121" s="97">
        <f t="shared" si="104"/>
        <v>43.239999999999995</v>
      </c>
      <c r="P121" s="97">
        <f t="shared" si="104"/>
        <v>44.879999999999995</v>
      </c>
      <c r="Q121" s="97">
        <f t="shared" si="104"/>
        <v>46.519999999999996</v>
      </c>
      <c r="R121" s="97">
        <f t="shared" si="104"/>
        <v>48.16</v>
      </c>
      <c r="S121" s="97">
        <f t="shared" si="104"/>
        <v>49.8</v>
      </c>
      <c r="T121" s="97">
        <f t="shared" si="104"/>
        <v>51.760000000000005</v>
      </c>
      <c r="U121" s="97">
        <f t="shared" si="104"/>
        <v>53.72</v>
      </c>
      <c r="V121" s="97">
        <f t="shared" si="104"/>
        <v>55.680000000000007</v>
      </c>
      <c r="W121" s="97">
        <f t="shared" si="104"/>
        <v>57.640000000000015</v>
      </c>
      <c r="X121" s="97">
        <f t="shared" si="104"/>
        <v>59.599999999999994</v>
      </c>
      <c r="Y121" s="97">
        <f t="shared" si="104"/>
        <v>61.879999999999995</v>
      </c>
      <c r="Z121" s="97">
        <f t="shared" si="104"/>
        <v>64.16</v>
      </c>
      <c r="AA121" s="97">
        <f t="shared" si="104"/>
        <v>66.44</v>
      </c>
      <c r="AB121" s="97">
        <f t="shared" si="104"/>
        <v>68.71999999999997</v>
      </c>
      <c r="AC121" s="97">
        <f t="shared" si="104"/>
        <v>71</v>
      </c>
      <c r="AD121" s="97">
        <f t="shared" si="104"/>
        <v>73.559999999999988</v>
      </c>
      <c r="AE121" s="97">
        <f t="shared" si="104"/>
        <v>76.12</v>
      </c>
      <c r="AF121" s="97">
        <f t="shared" si="104"/>
        <v>78.679999999999993</v>
      </c>
      <c r="AG121" s="97">
        <f t="shared" si="104"/>
        <v>81.240000000000009</v>
      </c>
      <c r="AH121" s="97">
        <f t="shared" si="104"/>
        <v>83.800000000000011</v>
      </c>
    </row>
    <row r="122" spans="1:34" x14ac:dyDescent="0.2">
      <c r="A122" s="91">
        <v>7</v>
      </c>
      <c r="B122" s="92">
        <v>0.6</v>
      </c>
      <c r="C122" s="93">
        <f t="shared" si="66"/>
        <v>7006</v>
      </c>
      <c r="D122" s="102">
        <f t="shared" ref="D122:AH122" si="105">-(D90-D170)*1/5+D106</f>
        <v>29.799999999999997</v>
      </c>
      <c r="E122" s="102">
        <f t="shared" si="105"/>
        <v>31.04</v>
      </c>
      <c r="F122" s="102">
        <f t="shared" si="105"/>
        <v>32.28</v>
      </c>
      <c r="G122" s="102">
        <f t="shared" si="105"/>
        <v>33.520000000000003</v>
      </c>
      <c r="H122" s="102">
        <f t="shared" si="105"/>
        <v>34.759999999999991</v>
      </c>
      <c r="I122" s="102">
        <f t="shared" si="105"/>
        <v>36</v>
      </c>
      <c r="J122" s="102">
        <f t="shared" si="105"/>
        <v>37.440000000000005</v>
      </c>
      <c r="K122" s="102">
        <f t="shared" si="105"/>
        <v>38.879999999999995</v>
      </c>
      <c r="L122" s="102">
        <f t="shared" si="105"/>
        <v>40.32</v>
      </c>
      <c r="M122" s="102">
        <f t="shared" si="105"/>
        <v>41.760000000000005</v>
      </c>
      <c r="N122" s="102">
        <f t="shared" si="105"/>
        <v>43.2</v>
      </c>
      <c r="O122" s="102">
        <f t="shared" si="105"/>
        <v>44.84</v>
      </c>
      <c r="P122" s="102">
        <f t="shared" si="105"/>
        <v>46.47999999999999</v>
      </c>
      <c r="Q122" s="102">
        <f t="shared" si="105"/>
        <v>48.11999999999999</v>
      </c>
      <c r="R122" s="102">
        <f t="shared" si="105"/>
        <v>49.759999999999991</v>
      </c>
      <c r="S122" s="102">
        <f t="shared" si="105"/>
        <v>51.400000000000006</v>
      </c>
      <c r="T122" s="102">
        <f t="shared" si="105"/>
        <v>53.36</v>
      </c>
      <c r="U122" s="102">
        <f t="shared" si="105"/>
        <v>55.320000000000007</v>
      </c>
      <c r="V122" s="102">
        <f t="shared" si="105"/>
        <v>57.28</v>
      </c>
      <c r="W122" s="102">
        <f t="shared" si="105"/>
        <v>59.240000000000009</v>
      </c>
      <c r="X122" s="102">
        <f t="shared" si="105"/>
        <v>61.199999999999996</v>
      </c>
      <c r="Y122" s="102">
        <f t="shared" si="105"/>
        <v>63.56</v>
      </c>
      <c r="Z122" s="102">
        <f t="shared" si="105"/>
        <v>65.919999999999987</v>
      </c>
      <c r="AA122" s="102">
        <f t="shared" si="105"/>
        <v>68.28</v>
      </c>
      <c r="AB122" s="102">
        <f t="shared" si="105"/>
        <v>70.639999999999986</v>
      </c>
      <c r="AC122" s="102">
        <f t="shared" si="105"/>
        <v>73</v>
      </c>
      <c r="AD122" s="102">
        <f t="shared" si="105"/>
        <v>75.88000000000001</v>
      </c>
      <c r="AE122" s="102">
        <f t="shared" si="105"/>
        <v>78.759999999999991</v>
      </c>
      <c r="AF122" s="102">
        <f t="shared" si="105"/>
        <v>81.64</v>
      </c>
      <c r="AG122" s="102">
        <f t="shared" si="105"/>
        <v>84.52000000000001</v>
      </c>
      <c r="AH122" s="102">
        <f t="shared" si="105"/>
        <v>87.4</v>
      </c>
    </row>
    <row r="123" spans="1:34" x14ac:dyDescent="0.2">
      <c r="A123" s="91">
        <v>7</v>
      </c>
      <c r="B123" s="101">
        <v>0.8</v>
      </c>
      <c r="C123" s="93">
        <f t="shared" si="66"/>
        <v>7008</v>
      </c>
      <c r="D123" s="97">
        <f t="shared" ref="D123:AH123" si="106">-(D91-D171)*1/5+D107</f>
        <v>30.799999999999997</v>
      </c>
      <c r="E123" s="97">
        <f t="shared" si="106"/>
        <v>32.04</v>
      </c>
      <c r="F123" s="97">
        <f t="shared" si="106"/>
        <v>33.28</v>
      </c>
      <c r="G123" s="97">
        <f t="shared" si="106"/>
        <v>34.520000000000003</v>
      </c>
      <c r="H123" s="97">
        <f t="shared" si="106"/>
        <v>35.759999999999991</v>
      </c>
      <c r="I123" s="97">
        <f t="shared" si="106"/>
        <v>37</v>
      </c>
      <c r="J123" s="97">
        <f t="shared" si="106"/>
        <v>38.440000000000005</v>
      </c>
      <c r="K123" s="97">
        <f t="shared" si="106"/>
        <v>39.88000000000001</v>
      </c>
      <c r="L123" s="97">
        <f t="shared" si="106"/>
        <v>41.32</v>
      </c>
      <c r="M123" s="97">
        <f t="shared" si="106"/>
        <v>42.760000000000005</v>
      </c>
      <c r="N123" s="97">
        <f t="shared" si="106"/>
        <v>44.2</v>
      </c>
      <c r="O123" s="97">
        <f t="shared" si="106"/>
        <v>45.84</v>
      </c>
      <c r="P123" s="97">
        <f t="shared" si="106"/>
        <v>47.47999999999999</v>
      </c>
      <c r="Q123" s="97">
        <f t="shared" si="106"/>
        <v>49.11999999999999</v>
      </c>
      <c r="R123" s="97">
        <f t="shared" si="106"/>
        <v>50.759999999999991</v>
      </c>
      <c r="S123" s="97">
        <f t="shared" si="106"/>
        <v>52.400000000000006</v>
      </c>
      <c r="T123" s="97">
        <f t="shared" si="106"/>
        <v>54.559999999999995</v>
      </c>
      <c r="U123" s="97">
        <f t="shared" si="106"/>
        <v>56.72</v>
      </c>
      <c r="V123" s="97">
        <f t="shared" si="106"/>
        <v>58.879999999999995</v>
      </c>
      <c r="W123" s="97">
        <f t="shared" si="106"/>
        <v>61.040000000000006</v>
      </c>
      <c r="X123" s="97">
        <f t="shared" si="106"/>
        <v>63.199999999999996</v>
      </c>
      <c r="Y123" s="97">
        <f t="shared" si="106"/>
        <v>65.679999999999993</v>
      </c>
      <c r="Z123" s="97">
        <f t="shared" si="106"/>
        <v>68.16</v>
      </c>
      <c r="AA123" s="97">
        <f t="shared" si="106"/>
        <v>70.64</v>
      </c>
      <c r="AB123" s="97">
        <f t="shared" si="106"/>
        <v>73.12</v>
      </c>
      <c r="AC123" s="97">
        <f t="shared" si="106"/>
        <v>75.599999999999994</v>
      </c>
      <c r="AD123" s="97">
        <f t="shared" si="106"/>
        <v>78.48</v>
      </c>
      <c r="AE123" s="97">
        <f t="shared" si="106"/>
        <v>81.360000000000014</v>
      </c>
      <c r="AF123" s="97">
        <f t="shared" si="106"/>
        <v>84.240000000000023</v>
      </c>
      <c r="AG123" s="97">
        <f t="shared" si="106"/>
        <v>87.12</v>
      </c>
      <c r="AH123" s="97">
        <f t="shared" si="106"/>
        <v>90</v>
      </c>
    </row>
    <row r="124" spans="1:34" x14ac:dyDescent="0.2">
      <c r="A124" s="91">
        <v>7</v>
      </c>
      <c r="B124" s="92">
        <v>1</v>
      </c>
      <c r="C124" s="93">
        <f t="shared" si="66"/>
        <v>7010</v>
      </c>
      <c r="D124" s="102">
        <f t="shared" ref="D124:AH124" si="107">-(D92-D172)*1/5+D108</f>
        <v>31.400000000000002</v>
      </c>
      <c r="E124" s="102">
        <f t="shared" si="107"/>
        <v>32.639999999999993</v>
      </c>
      <c r="F124" s="102">
        <f t="shared" si="107"/>
        <v>33.879999999999995</v>
      </c>
      <c r="G124" s="102">
        <f t="shared" si="107"/>
        <v>35.119999999999997</v>
      </c>
      <c r="H124" s="102">
        <f t="shared" si="107"/>
        <v>36.36</v>
      </c>
      <c r="I124" s="102">
        <f t="shared" si="107"/>
        <v>37.599999999999994</v>
      </c>
      <c r="J124" s="102">
        <f t="shared" si="107"/>
        <v>39.04</v>
      </c>
      <c r="K124" s="102">
        <f t="shared" si="107"/>
        <v>40.480000000000004</v>
      </c>
      <c r="L124" s="102">
        <f t="shared" si="107"/>
        <v>41.920000000000009</v>
      </c>
      <c r="M124" s="102">
        <f t="shared" si="107"/>
        <v>43.360000000000014</v>
      </c>
      <c r="N124" s="102">
        <f t="shared" si="107"/>
        <v>44.8</v>
      </c>
      <c r="O124" s="102">
        <f t="shared" si="107"/>
        <v>46.64</v>
      </c>
      <c r="P124" s="102">
        <f t="shared" si="107"/>
        <v>48.480000000000004</v>
      </c>
      <c r="Q124" s="102">
        <f t="shared" si="107"/>
        <v>50.320000000000007</v>
      </c>
      <c r="R124" s="102">
        <f t="shared" si="107"/>
        <v>52.16</v>
      </c>
      <c r="S124" s="102">
        <f t="shared" si="107"/>
        <v>54</v>
      </c>
      <c r="T124" s="102">
        <f t="shared" si="107"/>
        <v>56.160000000000004</v>
      </c>
      <c r="U124" s="102">
        <f t="shared" si="107"/>
        <v>58.319999999999993</v>
      </c>
      <c r="V124" s="102">
        <f t="shared" si="107"/>
        <v>60.480000000000004</v>
      </c>
      <c r="W124" s="102">
        <f t="shared" si="107"/>
        <v>62.64</v>
      </c>
      <c r="X124" s="102">
        <f t="shared" si="107"/>
        <v>64.800000000000011</v>
      </c>
      <c r="Y124" s="102">
        <f t="shared" si="107"/>
        <v>67.47999999999999</v>
      </c>
      <c r="Z124" s="102">
        <f t="shared" si="107"/>
        <v>70.16</v>
      </c>
      <c r="AA124" s="102">
        <f t="shared" si="107"/>
        <v>72.84</v>
      </c>
      <c r="AB124" s="102">
        <f t="shared" si="107"/>
        <v>75.52000000000001</v>
      </c>
      <c r="AC124" s="102">
        <f t="shared" si="107"/>
        <v>78.199999999999989</v>
      </c>
      <c r="AD124" s="102">
        <f t="shared" si="107"/>
        <v>81.28</v>
      </c>
      <c r="AE124" s="102">
        <f t="shared" si="107"/>
        <v>84.360000000000014</v>
      </c>
      <c r="AF124" s="102">
        <f t="shared" si="107"/>
        <v>87.44</v>
      </c>
      <c r="AG124" s="102">
        <f t="shared" si="107"/>
        <v>90.52000000000001</v>
      </c>
      <c r="AH124" s="102">
        <f t="shared" si="107"/>
        <v>93.6</v>
      </c>
    </row>
    <row r="125" spans="1:34" x14ac:dyDescent="0.2">
      <c r="A125" s="91">
        <v>7</v>
      </c>
      <c r="B125" s="101">
        <v>1.2</v>
      </c>
      <c r="C125" s="93">
        <f t="shared" si="66"/>
        <v>7012</v>
      </c>
      <c r="D125" s="97">
        <f t="shared" ref="D125:AH125" si="108">-(D93-D173)*1/5+D109</f>
        <v>32.400000000000006</v>
      </c>
      <c r="E125" s="97">
        <f t="shared" si="108"/>
        <v>33.519999999999996</v>
      </c>
      <c r="F125" s="97">
        <f t="shared" si="108"/>
        <v>34.64</v>
      </c>
      <c r="G125" s="97">
        <f t="shared" si="108"/>
        <v>35.760000000000005</v>
      </c>
      <c r="H125" s="97">
        <f t="shared" si="108"/>
        <v>36.88000000000001</v>
      </c>
      <c r="I125" s="97">
        <f t="shared" si="108"/>
        <v>38</v>
      </c>
      <c r="J125" s="97">
        <f t="shared" si="108"/>
        <v>39.56</v>
      </c>
      <c r="K125" s="97">
        <f t="shared" si="108"/>
        <v>41.120000000000005</v>
      </c>
      <c r="L125" s="97">
        <f t="shared" si="108"/>
        <v>42.679999999999993</v>
      </c>
      <c r="M125" s="97">
        <f t="shared" si="108"/>
        <v>44.239999999999995</v>
      </c>
      <c r="N125" s="97">
        <f t="shared" si="108"/>
        <v>45.8</v>
      </c>
      <c r="O125" s="97">
        <f t="shared" si="108"/>
        <v>47.64</v>
      </c>
      <c r="P125" s="97">
        <f t="shared" si="108"/>
        <v>49.480000000000004</v>
      </c>
      <c r="Q125" s="97">
        <f t="shared" si="108"/>
        <v>51.320000000000007</v>
      </c>
      <c r="R125" s="97">
        <f t="shared" si="108"/>
        <v>53.16</v>
      </c>
      <c r="S125" s="97">
        <f t="shared" si="108"/>
        <v>55</v>
      </c>
      <c r="T125" s="97">
        <f t="shared" si="108"/>
        <v>57.279999999999994</v>
      </c>
      <c r="U125" s="97">
        <f t="shared" si="108"/>
        <v>59.56</v>
      </c>
      <c r="V125" s="97">
        <f t="shared" si="108"/>
        <v>61.839999999999989</v>
      </c>
      <c r="W125" s="97">
        <f t="shared" si="108"/>
        <v>64.11999999999999</v>
      </c>
      <c r="X125" s="97">
        <f t="shared" si="108"/>
        <v>66.400000000000006</v>
      </c>
      <c r="Y125" s="97">
        <f t="shared" si="108"/>
        <v>69.16</v>
      </c>
      <c r="Z125" s="97">
        <f t="shared" si="108"/>
        <v>71.919999999999987</v>
      </c>
      <c r="AA125" s="97">
        <f t="shared" si="108"/>
        <v>74.680000000000007</v>
      </c>
      <c r="AB125" s="97">
        <f t="shared" si="108"/>
        <v>77.44</v>
      </c>
      <c r="AC125" s="97">
        <f t="shared" si="108"/>
        <v>80.199999999999989</v>
      </c>
      <c r="AD125" s="97">
        <f t="shared" si="108"/>
        <v>83.4</v>
      </c>
      <c r="AE125" s="97">
        <f t="shared" si="108"/>
        <v>86.6</v>
      </c>
      <c r="AF125" s="97">
        <f t="shared" si="108"/>
        <v>89.799999999999983</v>
      </c>
      <c r="AG125" s="97">
        <f t="shared" si="108"/>
        <v>92.999999999999972</v>
      </c>
      <c r="AH125" s="97">
        <f t="shared" si="108"/>
        <v>96.199999999999989</v>
      </c>
    </row>
    <row r="126" spans="1:34" x14ac:dyDescent="0.2">
      <c r="A126" s="91">
        <v>7</v>
      </c>
      <c r="B126" s="92">
        <v>1.4</v>
      </c>
      <c r="C126" s="93">
        <f t="shared" si="66"/>
        <v>7014</v>
      </c>
      <c r="D126" s="102">
        <f t="shared" ref="D126:AH126" si="109">-(D94-D174)*1/5+D110</f>
        <v>32.400000000000006</v>
      </c>
      <c r="E126" s="102">
        <f t="shared" si="109"/>
        <v>33.72</v>
      </c>
      <c r="F126" s="102">
        <f t="shared" si="109"/>
        <v>35.039999999999992</v>
      </c>
      <c r="G126" s="102">
        <f t="shared" si="109"/>
        <v>36.359999999999992</v>
      </c>
      <c r="H126" s="102">
        <f t="shared" si="109"/>
        <v>37.679999999999993</v>
      </c>
      <c r="I126" s="102">
        <f t="shared" si="109"/>
        <v>39</v>
      </c>
      <c r="J126" s="102">
        <f t="shared" si="109"/>
        <v>40.56</v>
      </c>
      <c r="K126" s="102">
        <f t="shared" si="109"/>
        <v>42.120000000000005</v>
      </c>
      <c r="L126" s="102">
        <f t="shared" si="109"/>
        <v>43.679999999999993</v>
      </c>
      <c r="M126" s="102">
        <f t="shared" si="109"/>
        <v>45.239999999999995</v>
      </c>
      <c r="N126" s="102">
        <f t="shared" si="109"/>
        <v>46.8</v>
      </c>
      <c r="O126" s="102">
        <f t="shared" si="109"/>
        <v>48.64</v>
      </c>
      <c r="P126" s="102">
        <f t="shared" si="109"/>
        <v>50.480000000000004</v>
      </c>
      <c r="Q126" s="102">
        <f t="shared" si="109"/>
        <v>52.320000000000007</v>
      </c>
      <c r="R126" s="102">
        <f t="shared" si="109"/>
        <v>54.16</v>
      </c>
      <c r="S126" s="102">
        <f t="shared" si="109"/>
        <v>56</v>
      </c>
      <c r="T126" s="102">
        <f t="shared" si="109"/>
        <v>58.480000000000004</v>
      </c>
      <c r="U126" s="102">
        <f t="shared" si="109"/>
        <v>60.96</v>
      </c>
      <c r="V126" s="102">
        <f t="shared" si="109"/>
        <v>63.439999999999991</v>
      </c>
      <c r="W126" s="102">
        <f t="shared" si="109"/>
        <v>65.919999999999987</v>
      </c>
      <c r="X126" s="102">
        <f t="shared" si="109"/>
        <v>68.400000000000006</v>
      </c>
      <c r="Y126" s="102">
        <f t="shared" si="109"/>
        <v>71.16</v>
      </c>
      <c r="Z126" s="102">
        <f t="shared" si="109"/>
        <v>73.919999999999987</v>
      </c>
      <c r="AA126" s="102">
        <f t="shared" si="109"/>
        <v>76.680000000000007</v>
      </c>
      <c r="AB126" s="102">
        <f t="shared" si="109"/>
        <v>79.44</v>
      </c>
      <c r="AC126" s="102">
        <f t="shared" si="109"/>
        <v>82.199999999999989</v>
      </c>
      <c r="AD126" s="102">
        <f t="shared" si="109"/>
        <v>85.52</v>
      </c>
      <c r="AE126" s="102">
        <f t="shared" si="109"/>
        <v>88.84</v>
      </c>
      <c r="AF126" s="102">
        <f t="shared" si="109"/>
        <v>92.159999999999982</v>
      </c>
      <c r="AG126" s="102">
        <f t="shared" si="109"/>
        <v>95.47999999999999</v>
      </c>
      <c r="AH126" s="102">
        <f t="shared" si="109"/>
        <v>98.800000000000011</v>
      </c>
    </row>
    <row r="127" spans="1:34" x14ac:dyDescent="0.2">
      <c r="A127" s="91">
        <v>7</v>
      </c>
      <c r="B127" s="101">
        <v>1.6</v>
      </c>
      <c r="C127" s="93">
        <f t="shared" si="66"/>
        <v>7016</v>
      </c>
      <c r="D127" s="97">
        <f t="shared" ref="D127:AH127" si="110">-(D95-D175)*1/5+D111</f>
        <v>33.400000000000006</v>
      </c>
      <c r="E127" s="97">
        <f t="shared" si="110"/>
        <v>34.639999999999993</v>
      </c>
      <c r="F127" s="97">
        <f t="shared" si="110"/>
        <v>35.879999999999995</v>
      </c>
      <c r="G127" s="97">
        <f t="shared" si="110"/>
        <v>37.119999999999997</v>
      </c>
      <c r="H127" s="97">
        <f t="shared" si="110"/>
        <v>38.36</v>
      </c>
      <c r="I127" s="97">
        <f t="shared" si="110"/>
        <v>39.599999999999994</v>
      </c>
      <c r="J127" s="97">
        <f t="shared" si="110"/>
        <v>41.239999999999995</v>
      </c>
      <c r="K127" s="97">
        <f t="shared" si="110"/>
        <v>42.879999999999995</v>
      </c>
      <c r="L127" s="97">
        <f t="shared" si="110"/>
        <v>44.519999999999996</v>
      </c>
      <c r="M127" s="97">
        <f t="shared" si="110"/>
        <v>46.16</v>
      </c>
      <c r="N127" s="97">
        <f t="shared" si="110"/>
        <v>47.8</v>
      </c>
      <c r="O127" s="97">
        <f t="shared" si="110"/>
        <v>49.760000000000005</v>
      </c>
      <c r="P127" s="97">
        <f t="shared" si="110"/>
        <v>51.72</v>
      </c>
      <c r="Q127" s="97">
        <f t="shared" si="110"/>
        <v>53.680000000000007</v>
      </c>
      <c r="R127" s="97">
        <f t="shared" si="110"/>
        <v>55.640000000000015</v>
      </c>
      <c r="S127" s="97">
        <f t="shared" si="110"/>
        <v>57.599999999999994</v>
      </c>
      <c r="T127" s="97">
        <f t="shared" si="110"/>
        <v>59.959999999999994</v>
      </c>
      <c r="U127" s="97">
        <f t="shared" si="110"/>
        <v>62.319999999999993</v>
      </c>
      <c r="V127" s="97">
        <f t="shared" si="110"/>
        <v>64.679999999999978</v>
      </c>
      <c r="W127" s="97">
        <f t="shared" si="110"/>
        <v>67.039999999999992</v>
      </c>
      <c r="X127" s="97">
        <f t="shared" si="110"/>
        <v>69.400000000000006</v>
      </c>
      <c r="Y127" s="97">
        <f t="shared" si="110"/>
        <v>72.400000000000006</v>
      </c>
      <c r="Z127" s="97">
        <f t="shared" si="110"/>
        <v>75.400000000000006</v>
      </c>
      <c r="AA127" s="97">
        <f t="shared" si="110"/>
        <v>78.400000000000006</v>
      </c>
      <c r="AB127" s="97">
        <f t="shared" si="110"/>
        <v>81.400000000000006</v>
      </c>
      <c r="AC127" s="97">
        <f t="shared" si="110"/>
        <v>84.4</v>
      </c>
      <c r="AD127" s="97">
        <f t="shared" si="110"/>
        <v>87.68</v>
      </c>
      <c r="AE127" s="97">
        <f t="shared" si="110"/>
        <v>90.95999999999998</v>
      </c>
      <c r="AF127" s="97">
        <f t="shared" si="110"/>
        <v>94.239999999999981</v>
      </c>
      <c r="AG127" s="97">
        <f t="shared" si="110"/>
        <v>97.519999999999982</v>
      </c>
      <c r="AH127" s="97">
        <f t="shared" si="110"/>
        <v>100.80000000000001</v>
      </c>
    </row>
    <row r="128" spans="1:34" x14ac:dyDescent="0.2">
      <c r="A128" s="91">
        <v>7</v>
      </c>
      <c r="B128" s="92">
        <v>1.8</v>
      </c>
      <c r="C128" s="93">
        <f t="shared" si="66"/>
        <v>7018</v>
      </c>
      <c r="D128" s="102">
        <f t="shared" ref="D128:AH128" si="111">-(D96-D176)*1/5+D112</f>
        <v>34.400000000000006</v>
      </c>
      <c r="E128" s="102">
        <f t="shared" si="111"/>
        <v>35.639999999999993</v>
      </c>
      <c r="F128" s="102">
        <f t="shared" si="111"/>
        <v>36.879999999999995</v>
      </c>
      <c r="G128" s="102">
        <f t="shared" si="111"/>
        <v>38.119999999999997</v>
      </c>
      <c r="H128" s="102">
        <f t="shared" si="111"/>
        <v>39.36</v>
      </c>
      <c r="I128" s="102">
        <f t="shared" si="111"/>
        <v>40.599999999999994</v>
      </c>
      <c r="J128" s="102">
        <f t="shared" si="111"/>
        <v>42.239999999999995</v>
      </c>
      <c r="K128" s="102">
        <f t="shared" si="111"/>
        <v>43.879999999999995</v>
      </c>
      <c r="L128" s="102">
        <f t="shared" si="111"/>
        <v>45.519999999999996</v>
      </c>
      <c r="M128" s="102">
        <f t="shared" si="111"/>
        <v>47.16</v>
      </c>
      <c r="N128" s="102">
        <f t="shared" si="111"/>
        <v>48.8</v>
      </c>
      <c r="O128" s="102">
        <f t="shared" si="111"/>
        <v>50.760000000000005</v>
      </c>
      <c r="P128" s="102">
        <f t="shared" si="111"/>
        <v>52.72</v>
      </c>
      <c r="Q128" s="102">
        <f t="shared" si="111"/>
        <v>54.680000000000007</v>
      </c>
      <c r="R128" s="102">
        <f t="shared" si="111"/>
        <v>56.640000000000015</v>
      </c>
      <c r="S128" s="102">
        <f t="shared" si="111"/>
        <v>58.599999999999994</v>
      </c>
      <c r="T128" s="102">
        <f t="shared" si="111"/>
        <v>61.160000000000004</v>
      </c>
      <c r="U128" s="102">
        <f t="shared" si="111"/>
        <v>63.72</v>
      </c>
      <c r="V128" s="102">
        <f t="shared" si="111"/>
        <v>66.279999999999987</v>
      </c>
      <c r="W128" s="102">
        <f t="shared" si="111"/>
        <v>68.84</v>
      </c>
      <c r="X128" s="102">
        <f t="shared" si="111"/>
        <v>71.400000000000006</v>
      </c>
      <c r="Y128" s="102">
        <f t="shared" si="111"/>
        <v>74.400000000000006</v>
      </c>
      <c r="Z128" s="102">
        <f t="shared" si="111"/>
        <v>77.400000000000006</v>
      </c>
      <c r="AA128" s="102">
        <f t="shared" si="111"/>
        <v>80.400000000000006</v>
      </c>
      <c r="AB128" s="102">
        <f t="shared" si="111"/>
        <v>83.4</v>
      </c>
      <c r="AC128" s="102">
        <f t="shared" si="111"/>
        <v>86.4</v>
      </c>
      <c r="AD128" s="102">
        <f t="shared" si="111"/>
        <v>89.8</v>
      </c>
      <c r="AE128" s="102">
        <f t="shared" si="111"/>
        <v>93.199999999999989</v>
      </c>
      <c r="AF128" s="102">
        <f t="shared" si="111"/>
        <v>96.59999999999998</v>
      </c>
      <c r="AG128" s="102">
        <f t="shared" si="111"/>
        <v>100</v>
      </c>
      <c r="AH128" s="102">
        <f t="shared" si="111"/>
        <v>103.4</v>
      </c>
    </row>
    <row r="129" spans="1:34" x14ac:dyDescent="0.2">
      <c r="A129" s="91">
        <v>7</v>
      </c>
      <c r="B129" s="101">
        <v>2</v>
      </c>
      <c r="C129" s="93">
        <f t="shared" si="66"/>
        <v>7020</v>
      </c>
      <c r="D129" s="97">
        <f t="shared" ref="D129:J134" si="112">-(D97-D177)*1/5+D113</f>
        <v>35</v>
      </c>
      <c r="E129" s="97">
        <f t="shared" si="112"/>
        <v>36.32</v>
      </c>
      <c r="F129" s="97">
        <f t="shared" si="112"/>
        <v>37.64</v>
      </c>
      <c r="G129" s="97">
        <f t="shared" si="112"/>
        <v>38.96</v>
      </c>
      <c r="H129" s="97">
        <f t="shared" si="112"/>
        <v>40.28</v>
      </c>
      <c r="I129" s="97">
        <f t="shared" si="112"/>
        <v>41.599999999999994</v>
      </c>
      <c r="J129" s="97">
        <f t="shared" si="112"/>
        <v>43.16</v>
      </c>
      <c r="K129" s="97">
        <f t="shared" ref="K129:AH129" si="113">-(K97-K177)*1/5+K113</f>
        <v>44.72</v>
      </c>
      <c r="L129" s="97">
        <f t="shared" si="113"/>
        <v>46.28</v>
      </c>
      <c r="M129" s="97">
        <f t="shared" si="113"/>
        <v>47.84</v>
      </c>
      <c r="N129" s="97">
        <f t="shared" si="113"/>
        <v>49.400000000000006</v>
      </c>
      <c r="O129" s="97">
        <f t="shared" si="113"/>
        <v>51.559999999999995</v>
      </c>
      <c r="P129" s="97">
        <f t="shared" si="113"/>
        <v>53.72</v>
      </c>
      <c r="Q129" s="97">
        <f t="shared" si="113"/>
        <v>55.879999999999988</v>
      </c>
      <c r="R129" s="97">
        <f t="shared" si="113"/>
        <v>58.039999999999992</v>
      </c>
      <c r="S129" s="97">
        <f t="shared" si="113"/>
        <v>60.2</v>
      </c>
      <c r="T129" s="97">
        <f t="shared" si="113"/>
        <v>62.760000000000005</v>
      </c>
      <c r="U129" s="97">
        <f t="shared" si="113"/>
        <v>65.319999999999993</v>
      </c>
      <c r="V129" s="97">
        <f t="shared" si="113"/>
        <v>67.88000000000001</v>
      </c>
      <c r="W129" s="97">
        <f t="shared" si="113"/>
        <v>70.44</v>
      </c>
      <c r="X129" s="97">
        <f t="shared" si="113"/>
        <v>73</v>
      </c>
      <c r="Y129" s="97">
        <f t="shared" si="113"/>
        <v>76.080000000000013</v>
      </c>
      <c r="Z129" s="97">
        <f t="shared" si="113"/>
        <v>79.16</v>
      </c>
      <c r="AA129" s="97">
        <f t="shared" si="113"/>
        <v>82.240000000000009</v>
      </c>
      <c r="AB129" s="97">
        <f t="shared" si="113"/>
        <v>85.320000000000022</v>
      </c>
      <c r="AC129" s="97">
        <f t="shared" si="113"/>
        <v>88.4</v>
      </c>
      <c r="AD129" s="97">
        <f t="shared" si="113"/>
        <v>91.919999999999987</v>
      </c>
      <c r="AE129" s="97">
        <f t="shared" si="113"/>
        <v>95.44</v>
      </c>
      <c r="AF129" s="97">
        <f t="shared" si="113"/>
        <v>98.960000000000008</v>
      </c>
      <c r="AG129" s="97">
        <f t="shared" si="113"/>
        <v>102.47999999999999</v>
      </c>
      <c r="AH129" s="97">
        <f t="shared" si="113"/>
        <v>106</v>
      </c>
    </row>
    <row r="130" spans="1:34" x14ac:dyDescent="0.2">
      <c r="A130" s="91">
        <v>7</v>
      </c>
      <c r="B130" s="92">
        <v>2.2000000000000002</v>
      </c>
      <c r="C130" s="93">
        <f t="shared" si="66"/>
        <v>7022</v>
      </c>
      <c r="D130" s="102">
        <f t="shared" si="112"/>
        <v>35.400000000000006</v>
      </c>
      <c r="E130" s="102">
        <f t="shared" si="112"/>
        <v>36.76</v>
      </c>
      <c r="F130" s="102">
        <f t="shared" si="112"/>
        <v>38.120000000000005</v>
      </c>
      <c r="G130" s="102">
        <f t="shared" si="112"/>
        <v>39.479999999999997</v>
      </c>
      <c r="H130" s="102">
        <f t="shared" si="112"/>
        <v>40.840000000000003</v>
      </c>
      <c r="I130" s="102">
        <f t="shared" si="112"/>
        <v>42.2</v>
      </c>
      <c r="J130" s="102">
        <f t="shared" si="112"/>
        <v>43.84</v>
      </c>
      <c r="K130" s="102">
        <f t="shared" ref="K130:AH130" si="114">-(K98-K178)*1/5+K114</f>
        <v>45.47999999999999</v>
      </c>
      <c r="L130" s="102">
        <f t="shared" si="114"/>
        <v>47.11999999999999</v>
      </c>
      <c r="M130" s="102">
        <f t="shared" si="114"/>
        <v>48.759999999999991</v>
      </c>
      <c r="N130" s="102">
        <f t="shared" si="114"/>
        <v>50.400000000000006</v>
      </c>
      <c r="O130" s="102">
        <f t="shared" si="114"/>
        <v>52.559999999999995</v>
      </c>
      <c r="P130" s="102">
        <f t="shared" si="114"/>
        <v>54.72</v>
      </c>
      <c r="Q130" s="102">
        <f t="shared" si="114"/>
        <v>56.879999999999988</v>
      </c>
      <c r="R130" s="102">
        <f t="shared" si="114"/>
        <v>59.039999999999992</v>
      </c>
      <c r="S130" s="102">
        <f t="shared" si="114"/>
        <v>61.199999999999996</v>
      </c>
      <c r="T130" s="102">
        <f t="shared" si="114"/>
        <v>63.879999999999995</v>
      </c>
      <c r="U130" s="102">
        <f t="shared" si="114"/>
        <v>66.56</v>
      </c>
      <c r="V130" s="102">
        <f t="shared" si="114"/>
        <v>69.240000000000009</v>
      </c>
      <c r="W130" s="102">
        <f t="shared" si="114"/>
        <v>71.920000000000016</v>
      </c>
      <c r="X130" s="102">
        <f t="shared" si="114"/>
        <v>74.599999999999994</v>
      </c>
      <c r="Y130" s="102">
        <f t="shared" si="114"/>
        <v>77.680000000000007</v>
      </c>
      <c r="Z130" s="102">
        <f t="shared" si="114"/>
        <v>80.759999999999991</v>
      </c>
      <c r="AA130" s="102">
        <f t="shared" si="114"/>
        <v>83.84</v>
      </c>
      <c r="AB130" s="102">
        <f t="shared" si="114"/>
        <v>86.920000000000016</v>
      </c>
      <c r="AC130" s="102">
        <f t="shared" si="114"/>
        <v>90</v>
      </c>
      <c r="AD130" s="102">
        <f t="shared" si="114"/>
        <v>93.6</v>
      </c>
      <c r="AE130" s="102">
        <f t="shared" si="114"/>
        <v>97.199999999999989</v>
      </c>
      <c r="AF130" s="102">
        <f t="shared" si="114"/>
        <v>100.80000000000001</v>
      </c>
      <c r="AG130" s="102">
        <f t="shared" si="114"/>
        <v>104.4</v>
      </c>
      <c r="AH130" s="102">
        <f t="shared" si="114"/>
        <v>108</v>
      </c>
    </row>
    <row r="131" spans="1:34" x14ac:dyDescent="0.2">
      <c r="A131" s="91">
        <v>7</v>
      </c>
      <c r="B131" s="101">
        <v>2.4</v>
      </c>
      <c r="C131" s="93">
        <f t="shared" si="66"/>
        <v>7024</v>
      </c>
      <c r="D131" s="97">
        <f t="shared" si="112"/>
        <v>36</v>
      </c>
      <c r="E131" s="97">
        <f t="shared" si="112"/>
        <v>37.440000000000005</v>
      </c>
      <c r="F131" s="97">
        <f t="shared" si="112"/>
        <v>38.879999999999995</v>
      </c>
      <c r="G131" s="97">
        <f t="shared" si="112"/>
        <v>40.32</v>
      </c>
      <c r="H131" s="97">
        <f t="shared" si="112"/>
        <v>41.760000000000005</v>
      </c>
      <c r="I131" s="97">
        <f t="shared" si="112"/>
        <v>43.2</v>
      </c>
      <c r="J131" s="97">
        <f t="shared" si="112"/>
        <v>44.84</v>
      </c>
      <c r="K131" s="97">
        <f t="shared" ref="K131:AH131" si="115">-(K99-K179)*1/5+K115</f>
        <v>46.47999999999999</v>
      </c>
      <c r="L131" s="97">
        <f t="shared" si="115"/>
        <v>48.11999999999999</v>
      </c>
      <c r="M131" s="97">
        <f t="shared" si="115"/>
        <v>49.759999999999991</v>
      </c>
      <c r="N131" s="97">
        <f t="shared" si="115"/>
        <v>51.400000000000006</v>
      </c>
      <c r="O131" s="97">
        <f t="shared" si="115"/>
        <v>53.68</v>
      </c>
      <c r="P131" s="97">
        <f t="shared" si="115"/>
        <v>55.959999999999994</v>
      </c>
      <c r="Q131" s="97">
        <f t="shared" si="115"/>
        <v>58.239999999999995</v>
      </c>
      <c r="R131" s="97">
        <f t="shared" si="115"/>
        <v>60.519999999999996</v>
      </c>
      <c r="S131" s="97">
        <f t="shared" si="115"/>
        <v>62.800000000000004</v>
      </c>
      <c r="T131" s="97">
        <f t="shared" si="115"/>
        <v>65.36</v>
      </c>
      <c r="U131" s="97">
        <f t="shared" si="115"/>
        <v>67.919999999999987</v>
      </c>
      <c r="V131" s="97">
        <f t="shared" si="115"/>
        <v>70.48</v>
      </c>
      <c r="W131" s="97">
        <f t="shared" si="115"/>
        <v>73.039999999999992</v>
      </c>
      <c r="X131" s="97">
        <f t="shared" si="115"/>
        <v>75.599999999999994</v>
      </c>
      <c r="Y131" s="97">
        <f t="shared" si="115"/>
        <v>78.88</v>
      </c>
      <c r="Z131" s="97">
        <f t="shared" si="115"/>
        <v>82.16</v>
      </c>
      <c r="AA131" s="97">
        <f t="shared" si="115"/>
        <v>85.44</v>
      </c>
      <c r="AB131" s="97">
        <f t="shared" si="115"/>
        <v>88.71999999999997</v>
      </c>
      <c r="AC131" s="97">
        <f t="shared" si="115"/>
        <v>92</v>
      </c>
      <c r="AD131" s="97">
        <f t="shared" si="115"/>
        <v>95.720000000000013</v>
      </c>
      <c r="AE131" s="97">
        <f t="shared" si="115"/>
        <v>99.44</v>
      </c>
      <c r="AF131" s="97">
        <f t="shared" si="115"/>
        <v>103.16000000000001</v>
      </c>
      <c r="AG131" s="97">
        <f t="shared" si="115"/>
        <v>106.88</v>
      </c>
      <c r="AH131" s="97">
        <f t="shared" si="115"/>
        <v>110.6</v>
      </c>
    </row>
    <row r="132" spans="1:34" x14ac:dyDescent="0.2">
      <c r="A132" s="91">
        <v>7</v>
      </c>
      <c r="B132" s="92">
        <v>2.6</v>
      </c>
      <c r="C132" s="93">
        <f t="shared" si="66"/>
        <v>7026</v>
      </c>
      <c r="D132" s="102">
        <f t="shared" si="112"/>
        <v>37</v>
      </c>
      <c r="E132" s="102">
        <f t="shared" si="112"/>
        <v>38.440000000000005</v>
      </c>
      <c r="F132" s="102">
        <f t="shared" si="112"/>
        <v>39.88000000000001</v>
      </c>
      <c r="G132" s="102">
        <f t="shared" si="112"/>
        <v>41.32</v>
      </c>
      <c r="H132" s="102">
        <f t="shared" si="112"/>
        <v>42.760000000000005</v>
      </c>
      <c r="I132" s="102">
        <f t="shared" si="112"/>
        <v>44.2</v>
      </c>
      <c r="J132" s="102">
        <f t="shared" si="112"/>
        <v>45.84</v>
      </c>
      <c r="K132" s="102">
        <f t="shared" ref="K132:AH132" si="116">-(K100-K180)*1/5+K116</f>
        <v>47.47999999999999</v>
      </c>
      <c r="L132" s="102">
        <f t="shared" si="116"/>
        <v>49.11999999999999</v>
      </c>
      <c r="M132" s="102">
        <f t="shared" si="116"/>
        <v>50.759999999999991</v>
      </c>
      <c r="N132" s="102">
        <f t="shared" si="116"/>
        <v>52.400000000000006</v>
      </c>
      <c r="O132" s="102">
        <f t="shared" si="116"/>
        <v>54.68</v>
      </c>
      <c r="P132" s="102">
        <f t="shared" si="116"/>
        <v>56.959999999999994</v>
      </c>
      <c r="Q132" s="102">
        <f t="shared" si="116"/>
        <v>59.239999999999995</v>
      </c>
      <c r="R132" s="102">
        <f t="shared" si="116"/>
        <v>61.519999999999996</v>
      </c>
      <c r="S132" s="102">
        <f t="shared" si="116"/>
        <v>63.800000000000004</v>
      </c>
      <c r="T132" s="102">
        <f t="shared" si="116"/>
        <v>66.56</v>
      </c>
      <c r="U132" s="102">
        <f t="shared" si="116"/>
        <v>69.319999999999993</v>
      </c>
      <c r="V132" s="102">
        <f t="shared" si="116"/>
        <v>72.079999999999984</v>
      </c>
      <c r="W132" s="102">
        <f t="shared" si="116"/>
        <v>74.84</v>
      </c>
      <c r="X132" s="102">
        <f t="shared" si="116"/>
        <v>77.599999999999994</v>
      </c>
      <c r="Y132" s="102">
        <f t="shared" si="116"/>
        <v>80.799999999999983</v>
      </c>
      <c r="Z132" s="102">
        <f t="shared" si="116"/>
        <v>84</v>
      </c>
      <c r="AA132" s="102">
        <f t="shared" si="116"/>
        <v>87.199999999999989</v>
      </c>
      <c r="AB132" s="102">
        <f t="shared" si="116"/>
        <v>90.399999999999977</v>
      </c>
      <c r="AC132" s="102">
        <f t="shared" si="116"/>
        <v>93.6</v>
      </c>
      <c r="AD132" s="102">
        <f t="shared" si="116"/>
        <v>97.399999999999991</v>
      </c>
      <c r="AE132" s="102">
        <f t="shared" si="116"/>
        <v>101.20000000000002</v>
      </c>
      <c r="AF132" s="102">
        <f t="shared" si="116"/>
        <v>105.00000000000001</v>
      </c>
      <c r="AG132" s="102">
        <f t="shared" si="116"/>
        <v>108.80000000000001</v>
      </c>
      <c r="AH132" s="102">
        <f t="shared" si="116"/>
        <v>112.6</v>
      </c>
    </row>
    <row r="133" spans="1:34" x14ac:dyDescent="0.2">
      <c r="A133" s="91">
        <v>7</v>
      </c>
      <c r="B133" s="101">
        <v>2.8</v>
      </c>
      <c r="C133" s="93">
        <f t="shared" si="66"/>
        <v>7028</v>
      </c>
      <c r="D133" s="97">
        <f t="shared" si="112"/>
        <v>37</v>
      </c>
      <c r="E133" s="97">
        <f t="shared" si="112"/>
        <v>38.440000000000005</v>
      </c>
      <c r="F133" s="97">
        <f t="shared" si="112"/>
        <v>39.88000000000001</v>
      </c>
      <c r="G133" s="97">
        <f t="shared" si="112"/>
        <v>41.32</v>
      </c>
      <c r="H133" s="97">
        <f t="shared" si="112"/>
        <v>42.760000000000005</v>
      </c>
      <c r="I133" s="97">
        <f t="shared" si="112"/>
        <v>44.2</v>
      </c>
      <c r="J133" s="97">
        <f t="shared" si="112"/>
        <v>46.040000000000006</v>
      </c>
      <c r="K133" s="97">
        <f t="shared" ref="K133:AH133" si="117">-(K101-K181)*1/5+K117</f>
        <v>47.879999999999995</v>
      </c>
      <c r="L133" s="97">
        <f t="shared" si="117"/>
        <v>49.72</v>
      </c>
      <c r="M133" s="97">
        <f t="shared" si="117"/>
        <v>51.56</v>
      </c>
      <c r="N133" s="97">
        <f t="shared" si="117"/>
        <v>53.400000000000006</v>
      </c>
      <c r="O133" s="97">
        <f t="shared" si="117"/>
        <v>55.68</v>
      </c>
      <c r="P133" s="97">
        <f t="shared" si="117"/>
        <v>57.959999999999994</v>
      </c>
      <c r="Q133" s="97">
        <f t="shared" si="117"/>
        <v>60.239999999999995</v>
      </c>
      <c r="R133" s="97">
        <f t="shared" si="117"/>
        <v>62.519999999999996</v>
      </c>
      <c r="S133" s="97">
        <f t="shared" si="117"/>
        <v>64.800000000000011</v>
      </c>
      <c r="T133" s="97">
        <f t="shared" si="117"/>
        <v>67.679999999999993</v>
      </c>
      <c r="U133" s="97">
        <f t="shared" si="117"/>
        <v>70.56</v>
      </c>
      <c r="V133" s="97">
        <f t="shared" si="117"/>
        <v>73.440000000000012</v>
      </c>
      <c r="W133" s="97">
        <f t="shared" si="117"/>
        <v>76.319999999999993</v>
      </c>
      <c r="X133" s="97">
        <f t="shared" si="117"/>
        <v>79.199999999999989</v>
      </c>
      <c r="Y133" s="97">
        <f t="shared" si="117"/>
        <v>82.47999999999999</v>
      </c>
      <c r="Z133" s="97">
        <f t="shared" si="117"/>
        <v>85.759999999999991</v>
      </c>
      <c r="AA133" s="97">
        <f t="shared" si="117"/>
        <v>89.039999999999992</v>
      </c>
      <c r="AB133" s="97">
        <f t="shared" si="117"/>
        <v>92.32</v>
      </c>
      <c r="AC133" s="97">
        <f t="shared" si="117"/>
        <v>95.6</v>
      </c>
      <c r="AD133" s="97">
        <f t="shared" si="117"/>
        <v>99.399999999999991</v>
      </c>
      <c r="AE133" s="97">
        <f t="shared" si="117"/>
        <v>103.20000000000002</v>
      </c>
      <c r="AF133" s="97">
        <f t="shared" si="117"/>
        <v>107.00000000000001</v>
      </c>
      <c r="AG133" s="97">
        <f t="shared" si="117"/>
        <v>110.80000000000001</v>
      </c>
      <c r="AH133" s="97">
        <f t="shared" si="117"/>
        <v>114.6</v>
      </c>
    </row>
    <row r="134" spans="1:34" x14ac:dyDescent="0.2">
      <c r="A134" s="91">
        <v>7</v>
      </c>
      <c r="B134" s="92">
        <v>3</v>
      </c>
      <c r="C134" s="93">
        <f t="shared" si="66"/>
        <v>7030</v>
      </c>
      <c r="D134" s="102">
        <f t="shared" si="112"/>
        <v>38</v>
      </c>
      <c r="E134" s="102">
        <f t="shared" si="112"/>
        <v>39.440000000000005</v>
      </c>
      <c r="F134" s="102">
        <f t="shared" si="112"/>
        <v>40.88000000000001</v>
      </c>
      <c r="G134" s="102">
        <f t="shared" si="112"/>
        <v>42.32</v>
      </c>
      <c r="H134" s="102">
        <f t="shared" si="112"/>
        <v>43.760000000000005</v>
      </c>
      <c r="I134" s="102">
        <f t="shared" si="112"/>
        <v>45.2</v>
      </c>
      <c r="J134" s="102">
        <f t="shared" si="112"/>
        <v>47.16</v>
      </c>
      <c r="K134" s="102">
        <f t="shared" ref="K134:AH134" si="118">-(K102-K182)*1/5+K118</f>
        <v>49.120000000000005</v>
      </c>
      <c r="L134" s="102">
        <f t="shared" si="118"/>
        <v>51.080000000000013</v>
      </c>
      <c r="M134" s="102">
        <f t="shared" si="118"/>
        <v>53.040000000000006</v>
      </c>
      <c r="N134" s="102">
        <f t="shared" si="118"/>
        <v>55</v>
      </c>
      <c r="O134" s="102">
        <f t="shared" si="118"/>
        <v>57.279999999999994</v>
      </c>
      <c r="P134" s="102">
        <f t="shared" si="118"/>
        <v>59.56</v>
      </c>
      <c r="Q134" s="102">
        <f t="shared" si="118"/>
        <v>61.839999999999989</v>
      </c>
      <c r="R134" s="102">
        <f t="shared" si="118"/>
        <v>64.11999999999999</v>
      </c>
      <c r="S134" s="102">
        <f t="shared" si="118"/>
        <v>66.400000000000006</v>
      </c>
      <c r="T134" s="102">
        <f t="shared" si="118"/>
        <v>69.16</v>
      </c>
      <c r="U134" s="102">
        <f t="shared" si="118"/>
        <v>71.919999999999987</v>
      </c>
      <c r="V134" s="102">
        <f t="shared" si="118"/>
        <v>74.680000000000007</v>
      </c>
      <c r="W134" s="102">
        <f t="shared" si="118"/>
        <v>77.44</v>
      </c>
      <c r="X134" s="102">
        <f t="shared" si="118"/>
        <v>80.199999999999989</v>
      </c>
      <c r="Y134" s="102">
        <f t="shared" si="118"/>
        <v>83.600000000000009</v>
      </c>
      <c r="Z134" s="102">
        <f t="shared" si="118"/>
        <v>87</v>
      </c>
      <c r="AA134" s="102">
        <f t="shared" si="118"/>
        <v>90.399999999999991</v>
      </c>
      <c r="AB134" s="102">
        <f t="shared" si="118"/>
        <v>93.799999999999983</v>
      </c>
      <c r="AC134" s="102">
        <f t="shared" si="118"/>
        <v>97.199999999999989</v>
      </c>
      <c r="AD134" s="102">
        <f t="shared" si="118"/>
        <v>101.12</v>
      </c>
      <c r="AE134" s="102">
        <f t="shared" si="118"/>
        <v>105.04000000000002</v>
      </c>
      <c r="AF134" s="102">
        <f t="shared" si="118"/>
        <v>108.96000000000001</v>
      </c>
      <c r="AG134" s="102">
        <f t="shared" si="118"/>
        <v>112.88000000000002</v>
      </c>
      <c r="AH134" s="102">
        <f t="shared" si="118"/>
        <v>116.80000000000001</v>
      </c>
    </row>
    <row r="135" spans="1:34" x14ac:dyDescent="0.2">
      <c r="A135" s="91">
        <v>8</v>
      </c>
      <c r="B135" s="92">
        <v>0</v>
      </c>
      <c r="C135" s="93">
        <f t="shared" si="66"/>
        <v>8000</v>
      </c>
      <c r="D135" s="102">
        <v>27.2</v>
      </c>
      <c r="E135" s="102">
        <v>28.36</v>
      </c>
      <c r="F135" s="102">
        <v>29.52</v>
      </c>
      <c r="G135" s="102">
        <v>30.68</v>
      </c>
      <c r="H135" s="102">
        <v>31.84</v>
      </c>
      <c r="I135" s="102">
        <v>33</v>
      </c>
      <c r="J135" s="102">
        <v>34.28</v>
      </c>
      <c r="K135" s="102">
        <v>35.56</v>
      </c>
      <c r="L135" s="102">
        <v>36.840000000000003</v>
      </c>
      <c r="M135" s="102">
        <v>38.119999999999997</v>
      </c>
      <c r="N135" s="102">
        <v>39.4</v>
      </c>
      <c r="O135" s="102">
        <v>40.96</v>
      </c>
      <c r="P135" s="102">
        <v>42.52</v>
      </c>
      <c r="Q135" s="102">
        <v>44.08</v>
      </c>
      <c r="R135" s="102">
        <v>45.64</v>
      </c>
      <c r="S135" s="102">
        <v>47.2</v>
      </c>
      <c r="T135" s="102">
        <v>49.04</v>
      </c>
      <c r="U135" s="102">
        <v>50.88</v>
      </c>
      <c r="V135" s="102">
        <v>52.72</v>
      </c>
      <c r="W135" s="102">
        <v>54.56</v>
      </c>
      <c r="X135" s="102">
        <v>56.4</v>
      </c>
      <c r="Y135" s="102">
        <v>58.52</v>
      </c>
      <c r="Z135" s="102">
        <v>60.64</v>
      </c>
      <c r="AA135" s="102">
        <v>62.76</v>
      </c>
      <c r="AB135" s="102">
        <v>64.88</v>
      </c>
      <c r="AC135" s="102">
        <v>67</v>
      </c>
      <c r="AD135" s="102">
        <v>69.44</v>
      </c>
      <c r="AE135" s="102">
        <v>71.88</v>
      </c>
      <c r="AF135" s="102">
        <v>74.319999999999993</v>
      </c>
      <c r="AG135" s="102">
        <v>76.760000000000005</v>
      </c>
      <c r="AH135" s="102">
        <v>79.2</v>
      </c>
    </row>
    <row r="136" spans="1:34" x14ac:dyDescent="0.2">
      <c r="A136" s="91">
        <v>8</v>
      </c>
      <c r="B136" s="92">
        <v>0.2</v>
      </c>
      <c r="C136" s="93">
        <f t="shared" si="66"/>
        <v>8002</v>
      </c>
      <c r="D136" s="102">
        <v>27.2</v>
      </c>
      <c r="E136" s="102">
        <v>28.36</v>
      </c>
      <c r="F136" s="102">
        <v>29.52</v>
      </c>
      <c r="G136" s="102">
        <v>30.68</v>
      </c>
      <c r="H136" s="102">
        <v>31.84</v>
      </c>
      <c r="I136" s="102">
        <v>33</v>
      </c>
      <c r="J136" s="102">
        <v>34.28</v>
      </c>
      <c r="K136" s="102">
        <v>35.56</v>
      </c>
      <c r="L136" s="102">
        <v>36.840000000000003</v>
      </c>
      <c r="M136" s="102">
        <v>38.119999999999997</v>
      </c>
      <c r="N136" s="102">
        <v>39.4</v>
      </c>
      <c r="O136" s="102">
        <v>40.96</v>
      </c>
      <c r="P136" s="102">
        <v>42.52</v>
      </c>
      <c r="Q136" s="102">
        <v>44.08</v>
      </c>
      <c r="R136" s="102">
        <v>45.64</v>
      </c>
      <c r="S136" s="102">
        <v>47.2</v>
      </c>
      <c r="T136" s="102">
        <v>49.04</v>
      </c>
      <c r="U136" s="102">
        <v>50.88</v>
      </c>
      <c r="V136" s="102">
        <v>52.72</v>
      </c>
      <c r="W136" s="102">
        <v>54.56</v>
      </c>
      <c r="X136" s="102">
        <v>56.4</v>
      </c>
      <c r="Y136" s="102">
        <v>58.52</v>
      </c>
      <c r="Z136" s="102">
        <v>60.64</v>
      </c>
      <c r="AA136" s="102">
        <v>62.76</v>
      </c>
      <c r="AB136" s="102">
        <v>64.88</v>
      </c>
      <c r="AC136" s="102">
        <v>67</v>
      </c>
      <c r="AD136" s="102">
        <v>69.44</v>
      </c>
      <c r="AE136" s="102">
        <v>71.88</v>
      </c>
      <c r="AF136" s="102">
        <v>74.319999999999993</v>
      </c>
      <c r="AG136" s="102">
        <v>76.760000000000005</v>
      </c>
      <c r="AH136" s="102">
        <v>79.2</v>
      </c>
    </row>
    <row r="137" spans="1:34" x14ac:dyDescent="0.2">
      <c r="A137" s="91">
        <v>8</v>
      </c>
      <c r="B137" s="95">
        <v>0.4</v>
      </c>
      <c r="C137" s="93">
        <f t="shared" si="66"/>
        <v>8004</v>
      </c>
      <c r="D137" s="97">
        <f t="shared" ref="D137:AH137" si="119">-(D89-D169)*1/5+D121</f>
        <v>27.199999999999996</v>
      </c>
      <c r="E137" s="97">
        <f t="shared" si="119"/>
        <v>28.36</v>
      </c>
      <c r="F137" s="97">
        <f t="shared" si="119"/>
        <v>29.520000000000003</v>
      </c>
      <c r="G137" s="97">
        <f t="shared" si="119"/>
        <v>30.680000000000003</v>
      </c>
      <c r="H137" s="97">
        <f t="shared" si="119"/>
        <v>31.839999999999993</v>
      </c>
      <c r="I137" s="97">
        <f t="shared" si="119"/>
        <v>33</v>
      </c>
      <c r="J137" s="97">
        <f t="shared" si="119"/>
        <v>34.28</v>
      </c>
      <c r="K137" s="97">
        <f t="shared" si="119"/>
        <v>35.56</v>
      </c>
      <c r="L137" s="97">
        <f t="shared" si="119"/>
        <v>36.840000000000003</v>
      </c>
      <c r="M137" s="97">
        <f t="shared" si="119"/>
        <v>38.120000000000005</v>
      </c>
      <c r="N137" s="97">
        <f t="shared" si="119"/>
        <v>39.399999999999991</v>
      </c>
      <c r="O137" s="97">
        <f t="shared" si="119"/>
        <v>40.959999999999994</v>
      </c>
      <c r="P137" s="97">
        <f t="shared" si="119"/>
        <v>42.519999999999996</v>
      </c>
      <c r="Q137" s="97">
        <f t="shared" si="119"/>
        <v>44.08</v>
      </c>
      <c r="R137" s="97">
        <f t="shared" si="119"/>
        <v>45.64</v>
      </c>
      <c r="S137" s="97">
        <f t="shared" si="119"/>
        <v>47.199999999999996</v>
      </c>
      <c r="T137" s="97">
        <f t="shared" si="119"/>
        <v>49.040000000000006</v>
      </c>
      <c r="U137" s="97">
        <f t="shared" si="119"/>
        <v>50.879999999999995</v>
      </c>
      <c r="V137" s="97">
        <f t="shared" si="119"/>
        <v>52.720000000000006</v>
      </c>
      <c r="W137" s="97">
        <f t="shared" si="119"/>
        <v>54.560000000000016</v>
      </c>
      <c r="X137" s="97">
        <f t="shared" si="119"/>
        <v>56.399999999999991</v>
      </c>
      <c r="Y137" s="97">
        <f t="shared" si="119"/>
        <v>58.519999999999996</v>
      </c>
      <c r="Z137" s="97">
        <f t="shared" si="119"/>
        <v>60.64</v>
      </c>
      <c r="AA137" s="97">
        <f t="shared" si="119"/>
        <v>62.76</v>
      </c>
      <c r="AB137" s="97">
        <f t="shared" si="119"/>
        <v>64.879999999999967</v>
      </c>
      <c r="AC137" s="97">
        <f t="shared" si="119"/>
        <v>67</v>
      </c>
      <c r="AD137" s="97">
        <f t="shared" si="119"/>
        <v>69.439999999999984</v>
      </c>
      <c r="AE137" s="97">
        <f t="shared" si="119"/>
        <v>71.88000000000001</v>
      </c>
      <c r="AF137" s="97">
        <f t="shared" si="119"/>
        <v>74.319999999999993</v>
      </c>
      <c r="AG137" s="97">
        <f t="shared" si="119"/>
        <v>76.760000000000019</v>
      </c>
      <c r="AH137" s="97">
        <f t="shared" si="119"/>
        <v>79.200000000000017</v>
      </c>
    </row>
    <row r="138" spans="1:34" x14ac:dyDescent="0.2">
      <c r="A138" s="91">
        <v>8</v>
      </c>
      <c r="B138" s="92">
        <v>0.6</v>
      </c>
      <c r="C138" s="93">
        <f t="shared" si="66"/>
        <v>8006</v>
      </c>
      <c r="D138" s="102">
        <f t="shared" ref="D138:AH138" si="120">-(D90-D170)*1/5+D122</f>
        <v>28.199999999999996</v>
      </c>
      <c r="E138" s="102">
        <f t="shared" si="120"/>
        <v>29.36</v>
      </c>
      <c r="F138" s="102">
        <f t="shared" si="120"/>
        <v>30.520000000000003</v>
      </c>
      <c r="G138" s="102">
        <f t="shared" si="120"/>
        <v>31.680000000000003</v>
      </c>
      <c r="H138" s="102">
        <f t="shared" si="120"/>
        <v>32.839999999999989</v>
      </c>
      <c r="I138" s="102">
        <f t="shared" si="120"/>
        <v>34</v>
      </c>
      <c r="J138" s="102">
        <f t="shared" si="120"/>
        <v>35.360000000000007</v>
      </c>
      <c r="K138" s="102">
        <f t="shared" si="120"/>
        <v>36.719999999999992</v>
      </c>
      <c r="L138" s="102">
        <f t="shared" si="120"/>
        <v>38.08</v>
      </c>
      <c r="M138" s="102">
        <f t="shared" si="120"/>
        <v>39.440000000000005</v>
      </c>
      <c r="N138" s="102">
        <f t="shared" si="120"/>
        <v>40.800000000000004</v>
      </c>
      <c r="O138" s="102">
        <f t="shared" si="120"/>
        <v>42.360000000000007</v>
      </c>
      <c r="P138" s="102">
        <f t="shared" si="120"/>
        <v>43.919999999999987</v>
      </c>
      <c r="Q138" s="102">
        <f t="shared" si="120"/>
        <v>45.47999999999999</v>
      </c>
      <c r="R138" s="102">
        <f t="shared" si="120"/>
        <v>47.039999999999992</v>
      </c>
      <c r="S138" s="102">
        <f t="shared" si="120"/>
        <v>48.600000000000009</v>
      </c>
      <c r="T138" s="102">
        <f t="shared" si="120"/>
        <v>50.44</v>
      </c>
      <c r="U138" s="102">
        <f t="shared" si="120"/>
        <v>52.280000000000008</v>
      </c>
      <c r="V138" s="102">
        <f t="shared" si="120"/>
        <v>54.12</v>
      </c>
      <c r="W138" s="102">
        <f t="shared" si="120"/>
        <v>55.960000000000008</v>
      </c>
      <c r="X138" s="102">
        <f t="shared" si="120"/>
        <v>57.8</v>
      </c>
      <c r="Y138" s="102">
        <f t="shared" si="120"/>
        <v>60.040000000000006</v>
      </c>
      <c r="Z138" s="102">
        <f t="shared" si="120"/>
        <v>62.279999999999987</v>
      </c>
      <c r="AA138" s="102">
        <f t="shared" si="120"/>
        <v>64.52000000000001</v>
      </c>
      <c r="AB138" s="102">
        <f t="shared" si="120"/>
        <v>66.759999999999991</v>
      </c>
      <c r="AC138" s="102">
        <f t="shared" si="120"/>
        <v>69</v>
      </c>
      <c r="AD138" s="102">
        <f t="shared" si="120"/>
        <v>71.720000000000013</v>
      </c>
      <c r="AE138" s="102">
        <f t="shared" si="120"/>
        <v>74.439999999999984</v>
      </c>
      <c r="AF138" s="102">
        <f t="shared" si="120"/>
        <v>77.16</v>
      </c>
      <c r="AG138" s="102">
        <f t="shared" si="120"/>
        <v>79.88000000000001</v>
      </c>
      <c r="AH138" s="102">
        <f t="shared" si="120"/>
        <v>82.600000000000009</v>
      </c>
    </row>
    <row r="139" spans="1:34" x14ac:dyDescent="0.2">
      <c r="A139" s="91">
        <v>8</v>
      </c>
      <c r="B139" s="101">
        <v>0.8</v>
      </c>
      <c r="C139" s="93">
        <f t="shared" si="66"/>
        <v>8008</v>
      </c>
      <c r="D139" s="97">
        <f t="shared" ref="D139:AH139" si="121">-(D91-D171)*1/5+D123</f>
        <v>29.199999999999996</v>
      </c>
      <c r="E139" s="97">
        <f t="shared" si="121"/>
        <v>30.36</v>
      </c>
      <c r="F139" s="97">
        <f t="shared" si="121"/>
        <v>31.520000000000003</v>
      </c>
      <c r="G139" s="97">
        <f t="shared" si="121"/>
        <v>32.680000000000007</v>
      </c>
      <c r="H139" s="97">
        <f t="shared" si="121"/>
        <v>33.839999999999989</v>
      </c>
      <c r="I139" s="97">
        <f t="shared" si="121"/>
        <v>35</v>
      </c>
      <c r="J139" s="97">
        <f t="shared" si="121"/>
        <v>36.360000000000007</v>
      </c>
      <c r="K139" s="97">
        <f t="shared" si="121"/>
        <v>37.720000000000013</v>
      </c>
      <c r="L139" s="97">
        <f t="shared" si="121"/>
        <v>39.08</v>
      </c>
      <c r="M139" s="97">
        <f t="shared" si="121"/>
        <v>40.440000000000005</v>
      </c>
      <c r="N139" s="97">
        <f t="shared" si="121"/>
        <v>41.800000000000004</v>
      </c>
      <c r="O139" s="97">
        <f t="shared" si="121"/>
        <v>43.360000000000007</v>
      </c>
      <c r="P139" s="97">
        <f t="shared" si="121"/>
        <v>44.919999999999987</v>
      </c>
      <c r="Q139" s="97">
        <f t="shared" si="121"/>
        <v>46.47999999999999</v>
      </c>
      <c r="R139" s="97">
        <f t="shared" si="121"/>
        <v>48.039999999999992</v>
      </c>
      <c r="S139" s="97">
        <f t="shared" si="121"/>
        <v>49.600000000000009</v>
      </c>
      <c r="T139" s="97">
        <f t="shared" si="121"/>
        <v>51.639999999999993</v>
      </c>
      <c r="U139" s="97">
        <f t="shared" si="121"/>
        <v>53.68</v>
      </c>
      <c r="V139" s="97">
        <f t="shared" si="121"/>
        <v>55.719999999999992</v>
      </c>
      <c r="W139" s="97">
        <f t="shared" si="121"/>
        <v>57.760000000000005</v>
      </c>
      <c r="X139" s="97">
        <f t="shared" si="121"/>
        <v>59.8</v>
      </c>
      <c r="Y139" s="97">
        <f t="shared" si="121"/>
        <v>62.11999999999999</v>
      </c>
      <c r="Z139" s="97">
        <f t="shared" si="121"/>
        <v>64.44</v>
      </c>
      <c r="AA139" s="97">
        <f t="shared" si="121"/>
        <v>66.760000000000005</v>
      </c>
      <c r="AB139" s="97">
        <f t="shared" si="121"/>
        <v>69.080000000000013</v>
      </c>
      <c r="AC139" s="97">
        <f t="shared" si="121"/>
        <v>71.399999999999991</v>
      </c>
      <c r="AD139" s="97">
        <f t="shared" si="121"/>
        <v>74.12</v>
      </c>
      <c r="AE139" s="97">
        <f t="shared" si="121"/>
        <v>76.840000000000018</v>
      </c>
      <c r="AF139" s="97">
        <f t="shared" si="121"/>
        <v>79.560000000000031</v>
      </c>
      <c r="AG139" s="97">
        <f t="shared" si="121"/>
        <v>82.28</v>
      </c>
      <c r="AH139" s="97">
        <f t="shared" si="121"/>
        <v>85</v>
      </c>
    </row>
    <row r="140" spans="1:34" x14ac:dyDescent="0.2">
      <c r="A140" s="91">
        <v>8</v>
      </c>
      <c r="B140" s="92">
        <v>1</v>
      </c>
      <c r="C140" s="93">
        <f t="shared" si="66"/>
        <v>8010</v>
      </c>
      <c r="D140" s="102">
        <f t="shared" ref="D140:AH140" si="122">-(D92-D172)*1/5+D124</f>
        <v>29.6</v>
      </c>
      <c r="E140" s="102">
        <f t="shared" si="122"/>
        <v>30.759999999999994</v>
      </c>
      <c r="F140" s="102">
        <f t="shared" si="122"/>
        <v>31.919999999999995</v>
      </c>
      <c r="G140" s="102">
        <f t="shared" si="122"/>
        <v>33.08</v>
      </c>
      <c r="H140" s="102">
        <f t="shared" si="122"/>
        <v>34.24</v>
      </c>
      <c r="I140" s="102">
        <f t="shared" si="122"/>
        <v>35.399999999999991</v>
      </c>
      <c r="J140" s="102">
        <f t="shared" si="122"/>
        <v>36.76</v>
      </c>
      <c r="K140" s="102">
        <f t="shared" si="122"/>
        <v>38.120000000000005</v>
      </c>
      <c r="L140" s="102">
        <f t="shared" si="122"/>
        <v>39.480000000000011</v>
      </c>
      <c r="M140" s="102">
        <f t="shared" si="122"/>
        <v>40.840000000000018</v>
      </c>
      <c r="N140" s="102">
        <f t="shared" si="122"/>
        <v>42.199999999999996</v>
      </c>
      <c r="O140" s="102">
        <f t="shared" si="122"/>
        <v>43.96</v>
      </c>
      <c r="P140" s="102">
        <f t="shared" si="122"/>
        <v>45.720000000000006</v>
      </c>
      <c r="Q140" s="102">
        <f t="shared" si="122"/>
        <v>47.480000000000011</v>
      </c>
      <c r="R140" s="102">
        <f t="shared" si="122"/>
        <v>49.239999999999995</v>
      </c>
      <c r="S140" s="102">
        <f t="shared" si="122"/>
        <v>51</v>
      </c>
      <c r="T140" s="102">
        <f t="shared" si="122"/>
        <v>53.040000000000006</v>
      </c>
      <c r="U140" s="102">
        <f t="shared" si="122"/>
        <v>55.079999999999991</v>
      </c>
      <c r="V140" s="102">
        <f t="shared" si="122"/>
        <v>57.120000000000005</v>
      </c>
      <c r="W140" s="102">
        <f t="shared" si="122"/>
        <v>59.16</v>
      </c>
      <c r="X140" s="102">
        <f t="shared" si="122"/>
        <v>61.20000000000001</v>
      </c>
      <c r="Y140" s="102">
        <f t="shared" si="122"/>
        <v>63.719999999999992</v>
      </c>
      <c r="Z140" s="102">
        <f t="shared" si="122"/>
        <v>66.239999999999995</v>
      </c>
      <c r="AA140" s="102">
        <f t="shared" si="122"/>
        <v>68.760000000000005</v>
      </c>
      <c r="AB140" s="102">
        <f t="shared" si="122"/>
        <v>71.280000000000015</v>
      </c>
      <c r="AC140" s="102">
        <f t="shared" si="122"/>
        <v>73.799999999999983</v>
      </c>
      <c r="AD140" s="102">
        <f t="shared" si="122"/>
        <v>76.72</v>
      </c>
      <c r="AE140" s="102">
        <f t="shared" si="122"/>
        <v>79.640000000000015</v>
      </c>
      <c r="AF140" s="102">
        <f t="shared" si="122"/>
        <v>82.559999999999988</v>
      </c>
      <c r="AG140" s="102">
        <f t="shared" si="122"/>
        <v>85.48</v>
      </c>
      <c r="AH140" s="102">
        <f t="shared" si="122"/>
        <v>88.399999999999991</v>
      </c>
    </row>
    <row r="141" spans="1:34" x14ac:dyDescent="0.2">
      <c r="A141" s="91">
        <v>8</v>
      </c>
      <c r="B141" s="101">
        <v>1.2</v>
      </c>
      <c r="C141" s="93">
        <f t="shared" si="66"/>
        <v>8012</v>
      </c>
      <c r="D141" s="97">
        <f t="shared" ref="D141:AH141" si="123">-(D93-D173)*1/5+D125</f>
        <v>30.600000000000005</v>
      </c>
      <c r="E141" s="97">
        <f t="shared" si="123"/>
        <v>31.679999999999996</v>
      </c>
      <c r="F141" s="97">
        <f t="shared" si="123"/>
        <v>32.76</v>
      </c>
      <c r="G141" s="97">
        <f t="shared" si="123"/>
        <v>33.840000000000003</v>
      </c>
      <c r="H141" s="97">
        <f t="shared" si="123"/>
        <v>34.920000000000009</v>
      </c>
      <c r="I141" s="97">
        <f t="shared" si="123"/>
        <v>36</v>
      </c>
      <c r="J141" s="97">
        <f t="shared" si="123"/>
        <v>37.440000000000005</v>
      </c>
      <c r="K141" s="97">
        <f t="shared" si="123"/>
        <v>38.88000000000001</v>
      </c>
      <c r="L141" s="97">
        <f t="shared" si="123"/>
        <v>40.319999999999993</v>
      </c>
      <c r="M141" s="97">
        <f t="shared" si="123"/>
        <v>41.76</v>
      </c>
      <c r="N141" s="97">
        <f t="shared" si="123"/>
        <v>43.199999999999996</v>
      </c>
      <c r="O141" s="97">
        <f t="shared" si="123"/>
        <v>44.96</v>
      </c>
      <c r="P141" s="97">
        <f t="shared" si="123"/>
        <v>46.720000000000006</v>
      </c>
      <c r="Q141" s="97">
        <f t="shared" si="123"/>
        <v>48.480000000000011</v>
      </c>
      <c r="R141" s="97">
        <f t="shared" si="123"/>
        <v>50.239999999999995</v>
      </c>
      <c r="S141" s="97">
        <f t="shared" si="123"/>
        <v>52</v>
      </c>
      <c r="T141" s="97">
        <f t="shared" si="123"/>
        <v>54.11999999999999</v>
      </c>
      <c r="U141" s="97">
        <f t="shared" si="123"/>
        <v>56.24</v>
      </c>
      <c r="V141" s="97">
        <f t="shared" si="123"/>
        <v>58.359999999999985</v>
      </c>
      <c r="W141" s="97">
        <f t="shared" si="123"/>
        <v>60.47999999999999</v>
      </c>
      <c r="X141" s="97">
        <f t="shared" si="123"/>
        <v>62.600000000000009</v>
      </c>
      <c r="Y141" s="97">
        <f t="shared" si="123"/>
        <v>65.239999999999995</v>
      </c>
      <c r="Z141" s="97">
        <f t="shared" si="123"/>
        <v>67.879999999999981</v>
      </c>
      <c r="AA141" s="97">
        <f t="shared" si="123"/>
        <v>70.52000000000001</v>
      </c>
      <c r="AB141" s="97">
        <f t="shared" si="123"/>
        <v>73.16</v>
      </c>
      <c r="AC141" s="97">
        <f t="shared" si="123"/>
        <v>75.799999999999983</v>
      </c>
      <c r="AD141" s="97">
        <f t="shared" si="123"/>
        <v>78.800000000000011</v>
      </c>
      <c r="AE141" s="97">
        <f t="shared" si="123"/>
        <v>81.8</v>
      </c>
      <c r="AF141" s="97">
        <f t="shared" si="123"/>
        <v>84.799999999999983</v>
      </c>
      <c r="AG141" s="97">
        <f t="shared" si="123"/>
        <v>87.799999999999969</v>
      </c>
      <c r="AH141" s="97">
        <f t="shared" si="123"/>
        <v>90.799999999999983</v>
      </c>
    </row>
    <row r="142" spans="1:34" x14ac:dyDescent="0.2">
      <c r="A142" s="91">
        <v>8</v>
      </c>
      <c r="B142" s="92">
        <v>1.4</v>
      </c>
      <c r="C142" s="93">
        <f t="shared" si="66"/>
        <v>8014</v>
      </c>
      <c r="D142" s="102">
        <f t="shared" ref="D142:AH142" si="124">-(D94-D174)*1/5+D126</f>
        <v>30.600000000000005</v>
      </c>
      <c r="E142" s="102">
        <f t="shared" si="124"/>
        <v>31.88</v>
      </c>
      <c r="F142" s="102">
        <f t="shared" si="124"/>
        <v>33.159999999999989</v>
      </c>
      <c r="G142" s="102">
        <f t="shared" si="124"/>
        <v>34.439999999999991</v>
      </c>
      <c r="H142" s="102">
        <f t="shared" si="124"/>
        <v>35.719999999999992</v>
      </c>
      <c r="I142" s="102">
        <f t="shared" si="124"/>
        <v>37</v>
      </c>
      <c r="J142" s="102">
        <f t="shared" si="124"/>
        <v>38.440000000000005</v>
      </c>
      <c r="K142" s="102">
        <f t="shared" si="124"/>
        <v>39.88000000000001</v>
      </c>
      <c r="L142" s="102">
        <f t="shared" si="124"/>
        <v>41.319999999999993</v>
      </c>
      <c r="M142" s="102">
        <f t="shared" si="124"/>
        <v>42.76</v>
      </c>
      <c r="N142" s="102">
        <f t="shared" si="124"/>
        <v>44.199999999999996</v>
      </c>
      <c r="O142" s="102">
        <f t="shared" si="124"/>
        <v>45.96</v>
      </c>
      <c r="P142" s="102">
        <f t="shared" si="124"/>
        <v>47.720000000000006</v>
      </c>
      <c r="Q142" s="102">
        <f t="shared" si="124"/>
        <v>49.480000000000011</v>
      </c>
      <c r="R142" s="102">
        <f t="shared" si="124"/>
        <v>51.239999999999995</v>
      </c>
      <c r="S142" s="102">
        <f t="shared" si="124"/>
        <v>53</v>
      </c>
      <c r="T142" s="102">
        <f t="shared" si="124"/>
        <v>55.320000000000007</v>
      </c>
      <c r="U142" s="102">
        <f t="shared" si="124"/>
        <v>57.64</v>
      </c>
      <c r="V142" s="102">
        <f t="shared" si="124"/>
        <v>59.959999999999994</v>
      </c>
      <c r="W142" s="102">
        <f t="shared" si="124"/>
        <v>62.279999999999987</v>
      </c>
      <c r="X142" s="102">
        <f t="shared" si="124"/>
        <v>64.600000000000009</v>
      </c>
      <c r="Y142" s="102">
        <f t="shared" si="124"/>
        <v>67.239999999999995</v>
      </c>
      <c r="Z142" s="102">
        <f t="shared" si="124"/>
        <v>69.879999999999981</v>
      </c>
      <c r="AA142" s="102">
        <f t="shared" si="124"/>
        <v>72.52000000000001</v>
      </c>
      <c r="AB142" s="102">
        <f t="shared" si="124"/>
        <v>75.16</v>
      </c>
      <c r="AC142" s="102">
        <f t="shared" si="124"/>
        <v>77.799999999999983</v>
      </c>
      <c r="AD142" s="102">
        <f t="shared" si="124"/>
        <v>80.88</v>
      </c>
      <c r="AE142" s="102">
        <f t="shared" si="124"/>
        <v>83.960000000000008</v>
      </c>
      <c r="AF142" s="102">
        <f t="shared" si="124"/>
        <v>87.039999999999978</v>
      </c>
      <c r="AG142" s="102">
        <f t="shared" si="124"/>
        <v>90.11999999999999</v>
      </c>
      <c r="AH142" s="102">
        <f t="shared" si="124"/>
        <v>93.200000000000017</v>
      </c>
    </row>
    <row r="143" spans="1:34" x14ac:dyDescent="0.2">
      <c r="A143" s="91">
        <v>8</v>
      </c>
      <c r="B143" s="101">
        <v>1.6</v>
      </c>
      <c r="C143" s="93">
        <f t="shared" si="66"/>
        <v>8016</v>
      </c>
      <c r="D143" s="97">
        <f t="shared" ref="D143:AH143" si="125">-(D95-D175)*1/5+D127</f>
        <v>31.600000000000005</v>
      </c>
      <c r="E143" s="97">
        <f t="shared" si="125"/>
        <v>32.759999999999991</v>
      </c>
      <c r="F143" s="97">
        <f t="shared" si="125"/>
        <v>33.919999999999995</v>
      </c>
      <c r="G143" s="97">
        <f t="shared" si="125"/>
        <v>35.08</v>
      </c>
      <c r="H143" s="97">
        <f t="shared" si="125"/>
        <v>36.24</v>
      </c>
      <c r="I143" s="97">
        <f t="shared" si="125"/>
        <v>37.399999999999991</v>
      </c>
      <c r="J143" s="97">
        <f t="shared" si="125"/>
        <v>38.959999999999994</v>
      </c>
      <c r="K143" s="97">
        <f t="shared" si="125"/>
        <v>40.519999999999996</v>
      </c>
      <c r="L143" s="97">
        <f t="shared" si="125"/>
        <v>42.08</v>
      </c>
      <c r="M143" s="97">
        <f t="shared" si="125"/>
        <v>43.64</v>
      </c>
      <c r="N143" s="97">
        <f t="shared" si="125"/>
        <v>45.199999999999996</v>
      </c>
      <c r="O143" s="97">
        <f t="shared" si="125"/>
        <v>47.040000000000006</v>
      </c>
      <c r="P143" s="97">
        <f t="shared" si="125"/>
        <v>48.879999999999995</v>
      </c>
      <c r="Q143" s="97">
        <f t="shared" si="125"/>
        <v>50.720000000000006</v>
      </c>
      <c r="R143" s="97">
        <f t="shared" si="125"/>
        <v>52.560000000000016</v>
      </c>
      <c r="S143" s="97">
        <f t="shared" si="125"/>
        <v>54.399999999999991</v>
      </c>
      <c r="T143" s="97">
        <f t="shared" si="125"/>
        <v>56.639999999999993</v>
      </c>
      <c r="U143" s="97">
        <f t="shared" si="125"/>
        <v>58.879999999999995</v>
      </c>
      <c r="V143" s="97">
        <f t="shared" si="125"/>
        <v>61.119999999999983</v>
      </c>
      <c r="W143" s="97">
        <f t="shared" si="125"/>
        <v>63.36</v>
      </c>
      <c r="X143" s="97">
        <f t="shared" si="125"/>
        <v>65.600000000000009</v>
      </c>
      <c r="Y143" s="97">
        <f t="shared" si="125"/>
        <v>68.400000000000006</v>
      </c>
      <c r="Z143" s="97">
        <f t="shared" si="125"/>
        <v>71.2</v>
      </c>
      <c r="AA143" s="97">
        <f t="shared" si="125"/>
        <v>74</v>
      </c>
      <c r="AB143" s="97">
        <f t="shared" si="125"/>
        <v>76.8</v>
      </c>
      <c r="AC143" s="97">
        <f t="shared" si="125"/>
        <v>79.600000000000009</v>
      </c>
      <c r="AD143" s="97">
        <f t="shared" si="125"/>
        <v>82.720000000000013</v>
      </c>
      <c r="AE143" s="97">
        <f t="shared" si="125"/>
        <v>85.839999999999975</v>
      </c>
      <c r="AF143" s="97">
        <f t="shared" si="125"/>
        <v>88.95999999999998</v>
      </c>
      <c r="AG143" s="97">
        <f t="shared" si="125"/>
        <v>92.079999999999984</v>
      </c>
      <c r="AH143" s="97">
        <f t="shared" si="125"/>
        <v>95.200000000000017</v>
      </c>
    </row>
    <row r="144" spans="1:34" x14ac:dyDescent="0.2">
      <c r="A144" s="91">
        <v>8</v>
      </c>
      <c r="B144" s="92">
        <v>1.8</v>
      </c>
      <c r="C144" s="93">
        <f t="shared" si="66"/>
        <v>8018</v>
      </c>
      <c r="D144" s="102">
        <f t="shared" ref="D144:AH144" si="126">-(D96-D176)*1/5+D128</f>
        <v>32.600000000000009</v>
      </c>
      <c r="E144" s="102">
        <f t="shared" si="126"/>
        <v>33.759999999999991</v>
      </c>
      <c r="F144" s="102">
        <f t="shared" si="126"/>
        <v>34.919999999999995</v>
      </c>
      <c r="G144" s="102">
        <f t="shared" si="126"/>
        <v>36.08</v>
      </c>
      <c r="H144" s="102">
        <f t="shared" si="126"/>
        <v>37.24</v>
      </c>
      <c r="I144" s="102">
        <f t="shared" si="126"/>
        <v>38.399999999999991</v>
      </c>
      <c r="J144" s="102">
        <f t="shared" si="126"/>
        <v>39.959999999999994</v>
      </c>
      <c r="K144" s="102">
        <f t="shared" si="126"/>
        <v>41.519999999999996</v>
      </c>
      <c r="L144" s="102">
        <f t="shared" si="126"/>
        <v>43.08</v>
      </c>
      <c r="M144" s="102">
        <f t="shared" si="126"/>
        <v>44.64</v>
      </c>
      <c r="N144" s="102">
        <f t="shared" si="126"/>
        <v>46.199999999999996</v>
      </c>
      <c r="O144" s="102">
        <f t="shared" si="126"/>
        <v>48.040000000000006</v>
      </c>
      <c r="P144" s="102">
        <f t="shared" si="126"/>
        <v>49.879999999999995</v>
      </c>
      <c r="Q144" s="102">
        <f t="shared" si="126"/>
        <v>51.720000000000006</v>
      </c>
      <c r="R144" s="102">
        <f t="shared" si="126"/>
        <v>53.560000000000016</v>
      </c>
      <c r="S144" s="102">
        <f t="shared" si="126"/>
        <v>55.399999999999991</v>
      </c>
      <c r="T144" s="102">
        <f t="shared" si="126"/>
        <v>57.84</v>
      </c>
      <c r="U144" s="102">
        <f t="shared" si="126"/>
        <v>60.28</v>
      </c>
      <c r="V144" s="102">
        <f t="shared" si="126"/>
        <v>62.719999999999992</v>
      </c>
      <c r="W144" s="102">
        <f t="shared" si="126"/>
        <v>65.160000000000011</v>
      </c>
      <c r="X144" s="102">
        <f t="shared" si="126"/>
        <v>67.600000000000009</v>
      </c>
      <c r="Y144" s="102">
        <f t="shared" si="126"/>
        <v>70.400000000000006</v>
      </c>
      <c r="Z144" s="102">
        <f t="shared" si="126"/>
        <v>73.2</v>
      </c>
      <c r="AA144" s="102">
        <f t="shared" si="126"/>
        <v>76</v>
      </c>
      <c r="AB144" s="102">
        <f t="shared" si="126"/>
        <v>78.8</v>
      </c>
      <c r="AC144" s="102">
        <f t="shared" si="126"/>
        <v>81.600000000000009</v>
      </c>
      <c r="AD144" s="102">
        <f t="shared" si="126"/>
        <v>84.8</v>
      </c>
      <c r="AE144" s="102">
        <f t="shared" si="126"/>
        <v>87.999999999999986</v>
      </c>
      <c r="AF144" s="102">
        <f t="shared" si="126"/>
        <v>91.199999999999974</v>
      </c>
      <c r="AG144" s="102">
        <f t="shared" si="126"/>
        <v>94.4</v>
      </c>
      <c r="AH144" s="102">
        <f t="shared" si="126"/>
        <v>97.600000000000009</v>
      </c>
    </row>
    <row r="145" spans="1:34" x14ac:dyDescent="0.2">
      <c r="A145" s="91">
        <v>8</v>
      </c>
      <c r="B145" s="101">
        <v>2</v>
      </c>
      <c r="C145" s="93">
        <f t="shared" si="66"/>
        <v>8020</v>
      </c>
      <c r="D145" s="97">
        <f t="shared" ref="D145:J150" si="127">-(D97-D177)*1/5+D129</f>
        <v>33</v>
      </c>
      <c r="E145" s="97">
        <f t="shared" si="127"/>
        <v>34.28</v>
      </c>
      <c r="F145" s="97">
        <f t="shared" si="127"/>
        <v>35.56</v>
      </c>
      <c r="G145" s="97">
        <f t="shared" si="127"/>
        <v>36.840000000000003</v>
      </c>
      <c r="H145" s="97">
        <f t="shared" si="127"/>
        <v>38.120000000000005</v>
      </c>
      <c r="I145" s="97">
        <f t="shared" si="127"/>
        <v>39.399999999999991</v>
      </c>
      <c r="J145" s="97">
        <f t="shared" si="127"/>
        <v>40.839999999999996</v>
      </c>
      <c r="K145" s="97">
        <f t="shared" ref="K145:AH145" si="128">-(K97-K177)*1/5+K129</f>
        <v>42.28</v>
      </c>
      <c r="L145" s="97">
        <f t="shared" si="128"/>
        <v>43.720000000000006</v>
      </c>
      <c r="M145" s="97">
        <f t="shared" si="128"/>
        <v>45.160000000000011</v>
      </c>
      <c r="N145" s="97">
        <f t="shared" si="128"/>
        <v>46.600000000000009</v>
      </c>
      <c r="O145" s="97">
        <f t="shared" si="128"/>
        <v>48.639999999999993</v>
      </c>
      <c r="P145" s="97">
        <f t="shared" si="128"/>
        <v>50.68</v>
      </c>
      <c r="Q145" s="97">
        <f t="shared" si="128"/>
        <v>52.719999999999985</v>
      </c>
      <c r="R145" s="97">
        <f t="shared" si="128"/>
        <v>54.759999999999991</v>
      </c>
      <c r="S145" s="97">
        <f t="shared" si="128"/>
        <v>56.800000000000004</v>
      </c>
      <c r="T145" s="97">
        <f t="shared" si="128"/>
        <v>59.240000000000009</v>
      </c>
      <c r="U145" s="97">
        <f t="shared" si="128"/>
        <v>61.679999999999993</v>
      </c>
      <c r="V145" s="97">
        <f t="shared" si="128"/>
        <v>64.120000000000019</v>
      </c>
      <c r="W145" s="97">
        <f t="shared" si="128"/>
        <v>66.56</v>
      </c>
      <c r="X145" s="97">
        <f t="shared" si="128"/>
        <v>69</v>
      </c>
      <c r="Y145" s="97">
        <f t="shared" si="128"/>
        <v>71.920000000000016</v>
      </c>
      <c r="Z145" s="97">
        <f t="shared" si="128"/>
        <v>74.839999999999989</v>
      </c>
      <c r="AA145" s="97">
        <f t="shared" si="128"/>
        <v>77.760000000000005</v>
      </c>
      <c r="AB145" s="97">
        <f t="shared" si="128"/>
        <v>80.680000000000021</v>
      </c>
      <c r="AC145" s="97">
        <f t="shared" si="128"/>
        <v>83.600000000000009</v>
      </c>
      <c r="AD145" s="97">
        <f t="shared" si="128"/>
        <v>86.879999999999981</v>
      </c>
      <c r="AE145" s="97">
        <f t="shared" si="128"/>
        <v>90.16</v>
      </c>
      <c r="AF145" s="97">
        <f t="shared" si="128"/>
        <v>93.440000000000012</v>
      </c>
      <c r="AG145" s="97">
        <f t="shared" si="128"/>
        <v>96.719999999999985</v>
      </c>
      <c r="AH145" s="97">
        <f t="shared" si="128"/>
        <v>100</v>
      </c>
    </row>
    <row r="146" spans="1:34" x14ac:dyDescent="0.2">
      <c r="A146" s="91">
        <v>8</v>
      </c>
      <c r="B146" s="92">
        <v>2.2000000000000002</v>
      </c>
      <c r="C146" s="93">
        <f t="shared" ref="C146:C213" si="129">(A146*100+B146)*10</f>
        <v>8022</v>
      </c>
      <c r="D146" s="102">
        <f t="shared" si="127"/>
        <v>33.600000000000009</v>
      </c>
      <c r="E146" s="102">
        <f t="shared" si="127"/>
        <v>34.839999999999996</v>
      </c>
      <c r="F146" s="102">
        <f t="shared" si="127"/>
        <v>36.080000000000005</v>
      </c>
      <c r="G146" s="102">
        <f t="shared" si="127"/>
        <v>37.319999999999993</v>
      </c>
      <c r="H146" s="102">
        <f t="shared" si="127"/>
        <v>38.56</v>
      </c>
      <c r="I146" s="102">
        <f t="shared" si="127"/>
        <v>39.800000000000004</v>
      </c>
      <c r="J146" s="102">
        <f t="shared" si="127"/>
        <v>41.360000000000007</v>
      </c>
      <c r="K146" s="102">
        <f t="shared" ref="K146:AH146" si="130">-(K98-K178)*1/5+K130</f>
        <v>42.919999999999987</v>
      </c>
      <c r="L146" s="102">
        <f t="shared" si="130"/>
        <v>44.47999999999999</v>
      </c>
      <c r="M146" s="102">
        <f t="shared" si="130"/>
        <v>46.039999999999992</v>
      </c>
      <c r="N146" s="102">
        <f t="shared" si="130"/>
        <v>47.600000000000009</v>
      </c>
      <c r="O146" s="102">
        <f t="shared" si="130"/>
        <v>49.639999999999993</v>
      </c>
      <c r="P146" s="102">
        <f t="shared" si="130"/>
        <v>51.68</v>
      </c>
      <c r="Q146" s="102">
        <f t="shared" si="130"/>
        <v>53.719999999999985</v>
      </c>
      <c r="R146" s="102">
        <f t="shared" si="130"/>
        <v>55.759999999999991</v>
      </c>
      <c r="S146" s="102">
        <f t="shared" si="130"/>
        <v>57.8</v>
      </c>
      <c r="T146" s="102">
        <f t="shared" si="130"/>
        <v>60.319999999999993</v>
      </c>
      <c r="U146" s="102">
        <f t="shared" si="130"/>
        <v>62.84</v>
      </c>
      <c r="V146" s="102">
        <f t="shared" si="130"/>
        <v>65.360000000000014</v>
      </c>
      <c r="W146" s="102">
        <f t="shared" si="130"/>
        <v>67.880000000000024</v>
      </c>
      <c r="X146" s="102">
        <f t="shared" si="130"/>
        <v>70.399999999999991</v>
      </c>
      <c r="Y146" s="102">
        <f t="shared" si="130"/>
        <v>73.320000000000007</v>
      </c>
      <c r="Z146" s="102">
        <f t="shared" si="130"/>
        <v>76.239999999999981</v>
      </c>
      <c r="AA146" s="102">
        <f t="shared" si="130"/>
        <v>79.16</v>
      </c>
      <c r="AB146" s="102">
        <f t="shared" si="130"/>
        <v>82.080000000000013</v>
      </c>
      <c r="AC146" s="102">
        <f t="shared" si="130"/>
        <v>85</v>
      </c>
      <c r="AD146" s="102">
        <f t="shared" si="130"/>
        <v>88.399999999999991</v>
      </c>
      <c r="AE146" s="102">
        <f t="shared" si="130"/>
        <v>91.799999999999983</v>
      </c>
      <c r="AF146" s="102">
        <f t="shared" si="130"/>
        <v>95.200000000000017</v>
      </c>
      <c r="AG146" s="102">
        <f t="shared" si="130"/>
        <v>98.600000000000009</v>
      </c>
      <c r="AH146" s="102">
        <f t="shared" si="130"/>
        <v>102</v>
      </c>
    </row>
    <row r="147" spans="1:34" x14ac:dyDescent="0.2">
      <c r="A147" s="91">
        <v>8</v>
      </c>
      <c r="B147" s="101">
        <v>2.4</v>
      </c>
      <c r="C147" s="93">
        <f t="shared" si="129"/>
        <v>8024</v>
      </c>
      <c r="D147" s="97">
        <f t="shared" si="127"/>
        <v>34</v>
      </c>
      <c r="E147" s="97">
        <f t="shared" si="127"/>
        <v>35.360000000000007</v>
      </c>
      <c r="F147" s="97">
        <f t="shared" si="127"/>
        <v>36.719999999999992</v>
      </c>
      <c r="G147" s="97">
        <f t="shared" si="127"/>
        <v>38.08</v>
      </c>
      <c r="H147" s="97">
        <f t="shared" si="127"/>
        <v>39.440000000000005</v>
      </c>
      <c r="I147" s="97">
        <f t="shared" si="127"/>
        <v>40.800000000000004</v>
      </c>
      <c r="J147" s="97">
        <f t="shared" si="127"/>
        <v>42.360000000000007</v>
      </c>
      <c r="K147" s="97">
        <f t="shared" ref="K147:AH147" si="131">-(K99-K179)*1/5+K131</f>
        <v>43.919999999999987</v>
      </c>
      <c r="L147" s="97">
        <f t="shared" si="131"/>
        <v>45.47999999999999</v>
      </c>
      <c r="M147" s="97">
        <f t="shared" si="131"/>
        <v>47.039999999999992</v>
      </c>
      <c r="N147" s="97">
        <f t="shared" si="131"/>
        <v>48.600000000000009</v>
      </c>
      <c r="O147" s="97">
        <f t="shared" si="131"/>
        <v>50.72</v>
      </c>
      <c r="P147" s="97">
        <f t="shared" si="131"/>
        <v>52.839999999999989</v>
      </c>
      <c r="Q147" s="97">
        <f t="shared" si="131"/>
        <v>54.959999999999994</v>
      </c>
      <c r="R147" s="97">
        <f t="shared" si="131"/>
        <v>57.08</v>
      </c>
      <c r="S147" s="97">
        <f t="shared" si="131"/>
        <v>59.2</v>
      </c>
      <c r="T147" s="97">
        <f t="shared" si="131"/>
        <v>61.64</v>
      </c>
      <c r="U147" s="97">
        <f t="shared" si="131"/>
        <v>64.079999999999984</v>
      </c>
      <c r="V147" s="97">
        <f t="shared" si="131"/>
        <v>66.52000000000001</v>
      </c>
      <c r="W147" s="97">
        <f t="shared" si="131"/>
        <v>68.959999999999994</v>
      </c>
      <c r="X147" s="97">
        <f t="shared" si="131"/>
        <v>71.399999999999991</v>
      </c>
      <c r="Y147" s="97">
        <f t="shared" si="131"/>
        <v>74.52</v>
      </c>
      <c r="Z147" s="97">
        <f t="shared" si="131"/>
        <v>77.64</v>
      </c>
      <c r="AA147" s="97">
        <f t="shared" si="131"/>
        <v>80.760000000000005</v>
      </c>
      <c r="AB147" s="97">
        <f t="shared" si="131"/>
        <v>83.879999999999967</v>
      </c>
      <c r="AC147" s="97">
        <f t="shared" si="131"/>
        <v>87</v>
      </c>
      <c r="AD147" s="97">
        <f t="shared" si="131"/>
        <v>90.480000000000018</v>
      </c>
      <c r="AE147" s="97">
        <f t="shared" si="131"/>
        <v>93.96</v>
      </c>
      <c r="AF147" s="97">
        <f t="shared" si="131"/>
        <v>97.440000000000012</v>
      </c>
      <c r="AG147" s="97">
        <f t="shared" si="131"/>
        <v>100.91999999999999</v>
      </c>
      <c r="AH147" s="97">
        <f t="shared" si="131"/>
        <v>104.39999999999999</v>
      </c>
    </row>
    <row r="148" spans="1:34" x14ac:dyDescent="0.2">
      <c r="A148" s="91">
        <v>8</v>
      </c>
      <c r="B148" s="92">
        <v>2.6</v>
      </c>
      <c r="C148" s="93">
        <f t="shared" si="129"/>
        <v>8026</v>
      </c>
      <c r="D148" s="102">
        <f t="shared" si="127"/>
        <v>35</v>
      </c>
      <c r="E148" s="102">
        <f t="shared" si="127"/>
        <v>36.360000000000007</v>
      </c>
      <c r="F148" s="102">
        <f t="shared" si="127"/>
        <v>37.720000000000013</v>
      </c>
      <c r="G148" s="102">
        <f t="shared" si="127"/>
        <v>39.08</v>
      </c>
      <c r="H148" s="102">
        <f t="shared" si="127"/>
        <v>40.440000000000005</v>
      </c>
      <c r="I148" s="102">
        <f t="shared" si="127"/>
        <v>41.800000000000004</v>
      </c>
      <c r="J148" s="102">
        <f t="shared" si="127"/>
        <v>43.360000000000007</v>
      </c>
      <c r="K148" s="102">
        <f t="shared" ref="K148:AH148" si="132">-(K100-K180)*1/5+K132</f>
        <v>44.919999999999987</v>
      </c>
      <c r="L148" s="102">
        <f t="shared" si="132"/>
        <v>46.47999999999999</v>
      </c>
      <c r="M148" s="102">
        <f t="shared" si="132"/>
        <v>48.039999999999992</v>
      </c>
      <c r="N148" s="102">
        <f t="shared" si="132"/>
        <v>49.600000000000009</v>
      </c>
      <c r="O148" s="102">
        <f t="shared" si="132"/>
        <v>51.72</v>
      </c>
      <c r="P148" s="102">
        <f t="shared" si="132"/>
        <v>53.839999999999989</v>
      </c>
      <c r="Q148" s="102">
        <f t="shared" si="132"/>
        <v>55.959999999999994</v>
      </c>
      <c r="R148" s="102">
        <f t="shared" si="132"/>
        <v>58.08</v>
      </c>
      <c r="S148" s="102">
        <f t="shared" si="132"/>
        <v>60.2</v>
      </c>
      <c r="T148" s="102">
        <f t="shared" si="132"/>
        <v>62.84</v>
      </c>
      <c r="U148" s="102">
        <f t="shared" si="132"/>
        <v>65.47999999999999</v>
      </c>
      <c r="V148" s="102">
        <f t="shared" si="132"/>
        <v>68.119999999999976</v>
      </c>
      <c r="W148" s="102">
        <f t="shared" si="132"/>
        <v>70.760000000000005</v>
      </c>
      <c r="X148" s="102">
        <f t="shared" si="132"/>
        <v>73.399999999999991</v>
      </c>
      <c r="Y148" s="102">
        <f t="shared" si="132"/>
        <v>76.399999999999977</v>
      </c>
      <c r="Z148" s="102">
        <f t="shared" si="132"/>
        <v>79.400000000000006</v>
      </c>
      <c r="AA148" s="102">
        <f t="shared" si="132"/>
        <v>82.399999999999991</v>
      </c>
      <c r="AB148" s="102">
        <f t="shared" si="132"/>
        <v>85.399999999999977</v>
      </c>
      <c r="AC148" s="102">
        <f t="shared" si="132"/>
        <v>88.399999999999991</v>
      </c>
      <c r="AD148" s="102">
        <f t="shared" si="132"/>
        <v>91.999999999999986</v>
      </c>
      <c r="AE148" s="102">
        <f t="shared" si="132"/>
        <v>95.600000000000023</v>
      </c>
      <c r="AF148" s="102">
        <f t="shared" si="132"/>
        <v>99.200000000000017</v>
      </c>
      <c r="AG148" s="102">
        <f t="shared" si="132"/>
        <v>102.80000000000001</v>
      </c>
      <c r="AH148" s="102">
        <f t="shared" si="132"/>
        <v>106.39999999999999</v>
      </c>
    </row>
    <row r="149" spans="1:34" x14ac:dyDescent="0.2">
      <c r="A149" s="91">
        <v>8</v>
      </c>
      <c r="B149" s="101">
        <v>2.8</v>
      </c>
      <c r="C149" s="93">
        <f t="shared" si="129"/>
        <v>8028</v>
      </c>
      <c r="D149" s="97">
        <f t="shared" si="127"/>
        <v>35</v>
      </c>
      <c r="E149" s="97">
        <f t="shared" si="127"/>
        <v>36.360000000000007</v>
      </c>
      <c r="F149" s="97">
        <f t="shared" si="127"/>
        <v>37.720000000000013</v>
      </c>
      <c r="G149" s="97">
        <f t="shared" si="127"/>
        <v>39.08</v>
      </c>
      <c r="H149" s="97">
        <f t="shared" si="127"/>
        <v>40.440000000000005</v>
      </c>
      <c r="I149" s="97">
        <f t="shared" si="127"/>
        <v>41.800000000000004</v>
      </c>
      <c r="J149" s="97">
        <f t="shared" si="127"/>
        <v>43.560000000000009</v>
      </c>
      <c r="K149" s="97">
        <f t="shared" ref="K149:AH149" si="133">-(K101-K181)*1/5+K133</f>
        <v>45.319999999999993</v>
      </c>
      <c r="L149" s="97">
        <f t="shared" si="133"/>
        <v>47.08</v>
      </c>
      <c r="M149" s="97">
        <f t="shared" si="133"/>
        <v>48.84</v>
      </c>
      <c r="N149" s="97">
        <f t="shared" si="133"/>
        <v>50.600000000000009</v>
      </c>
      <c r="O149" s="97">
        <f t="shared" si="133"/>
        <v>52.72</v>
      </c>
      <c r="P149" s="97">
        <f t="shared" si="133"/>
        <v>54.839999999999989</v>
      </c>
      <c r="Q149" s="97">
        <f t="shared" si="133"/>
        <v>56.959999999999994</v>
      </c>
      <c r="R149" s="97">
        <f t="shared" si="133"/>
        <v>59.08</v>
      </c>
      <c r="S149" s="97">
        <f t="shared" si="133"/>
        <v>61.20000000000001</v>
      </c>
      <c r="T149" s="97">
        <f t="shared" si="133"/>
        <v>63.919999999999995</v>
      </c>
      <c r="U149" s="97">
        <f t="shared" si="133"/>
        <v>66.64</v>
      </c>
      <c r="V149" s="97">
        <f t="shared" si="133"/>
        <v>69.360000000000014</v>
      </c>
      <c r="W149" s="97">
        <f t="shared" si="133"/>
        <v>72.079999999999984</v>
      </c>
      <c r="X149" s="97">
        <f t="shared" si="133"/>
        <v>74.799999999999983</v>
      </c>
      <c r="Y149" s="97">
        <f t="shared" si="133"/>
        <v>77.919999999999987</v>
      </c>
      <c r="Z149" s="97">
        <f t="shared" si="133"/>
        <v>81.039999999999992</v>
      </c>
      <c r="AA149" s="97">
        <f t="shared" si="133"/>
        <v>84.16</v>
      </c>
      <c r="AB149" s="97">
        <f t="shared" si="133"/>
        <v>87.28</v>
      </c>
      <c r="AC149" s="97">
        <f t="shared" si="133"/>
        <v>90.399999999999991</v>
      </c>
      <c r="AD149" s="97">
        <f t="shared" si="133"/>
        <v>93.999999999999986</v>
      </c>
      <c r="AE149" s="97">
        <f t="shared" si="133"/>
        <v>97.600000000000023</v>
      </c>
      <c r="AF149" s="97">
        <f t="shared" si="133"/>
        <v>101.20000000000002</v>
      </c>
      <c r="AG149" s="97">
        <f t="shared" si="133"/>
        <v>104.80000000000001</v>
      </c>
      <c r="AH149" s="97">
        <f t="shared" si="133"/>
        <v>108.39999999999999</v>
      </c>
    </row>
    <row r="150" spans="1:34" x14ac:dyDescent="0.2">
      <c r="A150" s="91">
        <v>8</v>
      </c>
      <c r="B150" s="92">
        <v>3</v>
      </c>
      <c r="C150" s="93">
        <f t="shared" si="129"/>
        <v>8030</v>
      </c>
      <c r="D150" s="102">
        <f t="shared" si="127"/>
        <v>36</v>
      </c>
      <c r="E150" s="102">
        <f t="shared" si="127"/>
        <v>37.360000000000007</v>
      </c>
      <c r="F150" s="102">
        <f t="shared" si="127"/>
        <v>38.720000000000013</v>
      </c>
      <c r="G150" s="102">
        <f t="shared" si="127"/>
        <v>40.08</v>
      </c>
      <c r="H150" s="102">
        <f t="shared" si="127"/>
        <v>41.440000000000005</v>
      </c>
      <c r="I150" s="102">
        <f t="shared" si="127"/>
        <v>42.800000000000004</v>
      </c>
      <c r="J150" s="102">
        <f t="shared" si="127"/>
        <v>44.639999999999993</v>
      </c>
      <c r="K150" s="102">
        <f t="shared" ref="K150:AH150" si="134">-(K102-K182)*1/5+K134</f>
        <v>46.480000000000004</v>
      </c>
      <c r="L150" s="102">
        <f t="shared" si="134"/>
        <v>48.320000000000014</v>
      </c>
      <c r="M150" s="102">
        <f t="shared" si="134"/>
        <v>50.160000000000004</v>
      </c>
      <c r="N150" s="102">
        <f t="shared" si="134"/>
        <v>52</v>
      </c>
      <c r="O150" s="102">
        <f t="shared" si="134"/>
        <v>54.11999999999999</v>
      </c>
      <c r="P150" s="102">
        <f t="shared" si="134"/>
        <v>56.24</v>
      </c>
      <c r="Q150" s="102">
        <f t="shared" si="134"/>
        <v>58.359999999999985</v>
      </c>
      <c r="R150" s="102">
        <f t="shared" si="134"/>
        <v>60.47999999999999</v>
      </c>
      <c r="S150" s="102">
        <f t="shared" si="134"/>
        <v>62.600000000000009</v>
      </c>
      <c r="T150" s="102">
        <f t="shared" si="134"/>
        <v>65.239999999999995</v>
      </c>
      <c r="U150" s="102">
        <f t="shared" si="134"/>
        <v>67.879999999999981</v>
      </c>
      <c r="V150" s="102">
        <f t="shared" si="134"/>
        <v>70.52000000000001</v>
      </c>
      <c r="W150" s="102">
        <f t="shared" si="134"/>
        <v>73.16</v>
      </c>
      <c r="X150" s="102">
        <f t="shared" si="134"/>
        <v>75.799999999999983</v>
      </c>
      <c r="Y150" s="102">
        <f t="shared" si="134"/>
        <v>79.000000000000014</v>
      </c>
      <c r="Z150" s="102">
        <f t="shared" si="134"/>
        <v>82.2</v>
      </c>
      <c r="AA150" s="102">
        <f t="shared" si="134"/>
        <v>85.399999999999991</v>
      </c>
      <c r="AB150" s="102">
        <f t="shared" si="134"/>
        <v>88.59999999999998</v>
      </c>
      <c r="AC150" s="102">
        <f t="shared" si="134"/>
        <v>91.799999999999983</v>
      </c>
      <c r="AD150" s="102">
        <f t="shared" si="134"/>
        <v>95.48</v>
      </c>
      <c r="AE150" s="102">
        <f t="shared" si="134"/>
        <v>99.160000000000025</v>
      </c>
      <c r="AF150" s="102">
        <f t="shared" si="134"/>
        <v>102.84</v>
      </c>
      <c r="AG150" s="102">
        <f t="shared" si="134"/>
        <v>106.52000000000002</v>
      </c>
      <c r="AH150" s="102">
        <f t="shared" si="134"/>
        <v>110.20000000000002</v>
      </c>
    </row>
    <row r="151" spans="1:34" x14ac:dyDescent="0.2">
      <c r="A151" s="91">
        <v>9</v>
      </c>
      <c r="B151" s="92">
        <v>0</v>
      </c>
      <c r="C151" s="93">
        <f t="shared" si="129"/>
        <v>9000</v>
      </c>
      <c r="D151" s="102">
        <v>25.6</v>
      </c>
      <c r="E151" s="102">
        <v>26.68</v>
      </c>
      <c r="F151" s="102">
        <v>27.76</v>
      </c>
      <c r="G151" s="102">
        <v>28.84</v>
      </c>
      <c r="H151" s="102">
        <v>29.92</v>
      </c>
      <c r="I151" s="102">
        <v>31</v>
      </c>
      <c r="J151" s="102">
        <v>32.24</v>
      </c>
      <c r="K151" s="102">
        <v>33.479999999999997</v>
      </c>
      <c r="L151" s="102">
        <v>34.72</v>
      </c>
      <c r="M151" s="102">
        <v>35.96</v>
      </c>
      <c r="N151" s="102">
        <v>37.200000000000003</v>
      </c>
      <c r="O151" s="102">
        <v>38.68</v>
      </c>
      <c r="P151" s="102">
        <v>40.159999999999997</v>
      </c>
      <c r="Q151" s="102">
        <v>41.64</v>
      </c>
      <c r="R151" s="102">
        <v>43.12</v>
      </c>
      <c r="S151" s="102">
        <v>44.6</v>
      </c>
      <c r="T151" s="102">
        <v>46.32</v>
      </c>
      <c r="U151" s="102">
        <v>48.04</v>
      </c>
      <c r="V151" s="102">
        <v>49.76</v>
      </c>
      <c r="W151" s="102">
        <v>51.48</v>
      </c>
      <c r="X151" s="102">
        <v>53.2</v>
      </c>
      <c r="Y151" s="102">
        <v>55.16</v>
      </c>
      <c r="Z151" s="102">
        <v>57.12</v>
      </c>
      <c r="AA151" s="102">
        <v>59.08</v>
      </c>
      <c r="AB151" s="102">
        <v>61.04</v>
      </c>
      <c r="AC151" s="102">
        <v>63</v>
      </c>
      <c r="AD151" s="102">
        <v>65.319999999999993</v>
      </c>
      <c r="AE151" s="102">
        <v>67.64</v>
      </c>
      <c r="AF151" s="102">
        <v>69.959999999999994</v>
      </c>
      <c r="AG151" s="102">
        <v>72.28</v>
      </c>
      <c r="AH151" s="102">
        <v>74.599999999999994</v>
      </c>
    </row>
    <row r="152" spans="1:34" x14ac:dyDescent="0.2">
      <c r="A152" s="91">
        <v>9</v>
      </c>
      <c r="B152" s="92">
        <v>0.2</v>
      </c>
      <c r="C152" s="93">
        <f t="shared" si="129"/>
        <v>9002</v>
      </c>
      <c r="D152" s="102">
        <v>25.6</v>
      </c>
      <c r="E152" s="102">
        <v>26.68</v>
      </c>
      <c r="F152" s="102">
        <v>27.76</v>
      </c>
      <c r="G152" s="102">
        <v>28.84</v>
      </c>
      <c r="H152" s="102">
        <v>29.92</v>
      </c>
      <c r="I152" s="102">
        <v>31</v>
      </c>
      <c r="J152" s="102">
        <v>32.24</v>
      </c>
      <c r="K152" s="102">
        <v>33.479999999999997</v>
      </c>
      <c r="L152" s="102">
        <v>34.72</v>
      </c>
      <c r="M152" s="102">
        <v>35.96</v>
      </c>
      <c r="N152" s="102">
        <v>37.200000000000003</v>
      </c>
      <c r="O152" s="102">
        <v>38.68</v>
      </c>
      <c r="P152" s="102">
        <v>40.159999999999997</v>
      </c>
      <c r="Q152" s="102">
        <v>41.64</v>
      </c>
      <c r="R152" s="102">
        <v>43.12</v>
      </c>
      <c r="S152" s="102">
        <v>44.6</v>
      </c>
      <c r="T152" s="102">
        <v>46.32</v>
      </c>
      <c r="U152" s="102">
        <v>48.04</v>
      </c>
      <c r="V152" s="102">
        <v>49.76</v>
      </c>
      <c r="W152" s="102">
        <v>51.48</v>
      </c>
      <c r="X152" s="102">
        <v>53.2</v>
      </c>
      <c r="Y152" s="102">
        <v>55.16</v>
      </c>
      <c r="Z152" s="102">
        <v>57.12</v>
      </c>
      <c r="AA152" s="102">
        <v>59.08</v>
      </c>
      <c r="AB152" s="102">
        <v>61.04</v>
      </c>
      <c r="AC152" s="102">
        <v>63</v>
      </c>
      <c r="AD152" s="102">
        <v>65.319999999999993</v>
      </c>
      <c r="AE152" s="102">
        <v>67.64</v>
      </c>
      <c r="AF152" s="102">
        <v>69.959999999999994</v>
      </c>
      <c r="AG152" s="102">
        <v>72.28</v>
      </c>
      <c r="AH152" s="102">
        <v>74.599999999999994</v>
      </c>
    </row>
    <row r="153" spans="1:34" x14ac:dyDescent="0.2">
      <c r="A153" s="91">
        <v>9</v>
      </c>
      <c r="B153" s="95">
        <v>0.4</v>
      </c>
      <c r="C153" s="93">
        <f t="shared" si="129"/>
        <v>9004</v>
      </c>
      <c r="D153" s="97">
        <f t="shared" ref="D153:AH153" si="135">-(D89-D169)*1/5+D137</f>
        <v>25.599999999999994</v>
      </c>
      <c r="E153" s="97">
        <f t="shared" si="135"/>
        <v>26.68</v>
      </c>
      <c r="F153" s="97">
        <f t="shared" si="135"/>
        <v>27.760000000000005</v>
      </c>
      <c r="G153" s="97">
        <f t="shared" si="135"/>
        <v>28.840000000000003</v>
      </c>
      <c r="H153" s="97">
        <f t="shared" si="135"/>
        <v>29.919999999999995</v>
      </c>
      <c r="I153" s="97">
        <f t="shared" si="135"/>
        <v>31</v>
      </c>
      <c r="J153" s="97">
        <f t="shared" si="135"/>
        <v>32.24</v>
      </c>
      <c r="K153" s="97">
        <f t="shared" si="135"/>
        <v>33.480000000000004</v>
      </c>
      <c r="L153" s="97">
        <f t="shared" si="135"/>
        <v>34.720000000000006</v>
      </c>
      <c r="M153" s="97">
        <f t="shared" si="135"/>
        <v>35.960000000000008</v>
      </c>
      <c r="N153" s="97">
        <f t="shared" si="135"/>
        <v>37.199999999999989</v>
      </c>
      <c r="O153" s="97">
        <f t="shared" si="135"/>
        <v>38.679999999999993</v>
      </c>
      <c r="P153" s="97">
        <f t="shared" si="135"/>
        <v>40.159999999999997</v>
      </c>
      <c r="Q153" s="97">
        <f t="shared" si="135"/>
        <v>41.64</v>
      </c>
      <c r="R153" s="97">
        <f t="shared" si="135"/>
        <v>43.120000000000005</v>
      </c>
      <c r="S153" s="97">
        <f t="shared" si="135"/>
        <v>44.599999999999994</v>
      </c>
      <c r="T153" s="97">
        <f t="shared" si="135"/>
        <v>46.320000000000007</v>
      </c>
      <c r="U153" s="97">
        <f t="shared" si="135"/>
        <v>48.039999999999992</v>
      </c>
      <c r="V153" s="97">
        <f t="shared" si="135"/>
        <v>49.760000000000005</v>
      </c>
      <c r="W153" s="97">
        <f t="shared" si="135"/>
        <v>51.480000000000018</v>
      </c>
      <c r="X153" s="97">
        <f t="shared" si="135"/>
        <v>53.199999999999989</v>
      </c>
      <c r="Y153" s="97">
        <f t="shared" si="135"/>
        <v>55.16</v>
      </c>
      <c r="Z153" s="97">
        <f t="shared" si="135"/>
        <v>57.120000000000005</v>
      </c>
      <c r="AA153" s="97">
        <f t="shared" si="135"/>
        <v>59.08</v>
      </c>
      <c r="AB153" s="97">
        <f t="shared" si="135"/>
        <v>61.039999999999971</v>
      </c>
      <c r="AC153" s="97">
        <f t="shared" si="135"/>
        <v>63</v>
      </c>
      <c r="AD153" s="97">
        <f t="shared" si="135"/>
        <v>65.319999999999979</v>
      </c>
      <c r="AE153" s="97">
        <f t="shared" si="135"/>
        <v>67.640000000000015</v>
      </c>
      <c r="AF153" s="97">
        <f t="shared" si="135"/>
        <v>69.959999999999994</v>
      </c>
      <c r="AG153" s="97">
        <f t="shared" si="135"/>
        <v>72.28000000000003</v>
      </c>
      <c r="AH153" s="97">
        <f t="shared" si="135"/>
        <v>74.600000000000023</v>
      </c>
    </row>
    <row r="154" spans="1:34" x14ac:dyDescent="0.2">
      <c r="A154" s="91">
        <v>9</v>
      </c>
      <c r="B154" s="92">
        <v>0.6</v>
      </c>
      <c r="C154" s="93">
        <f t="shared" si="129"/>
        <v>9006</v>
      </c>
      <c r="D154" s="102">
        <f t="shared" ref="D154:AH154" si="136">-(D90-D170)*1/5+D138</f>
        <v>26.599999999999994</v>
      </c>
      <c r="E154" s="102">
        <f t="shared" si="136"/>
        <v>27.68</v>
      </c>
      <c r="F154" s="102">
        <f t="shared" si="136"/>
        <v>28.760000000000005</v>
      </c>
      <c r="G154" s="102">
        <f t="shared" si="136"/>
        <v>29.840000000000003</v>
      </c>
      <c r="H154" s="102">
        <f t="shared" si="136"/>
        <v>30.919999999999991</v>
      </c>
      <c r="I154" s="102">
        <f t="shared" si="136"/>
        <v>32</v>
      </c>
      <c r="J154" s="102">
        <f t="shared" si="136"/>
        <v>33.280000000000008</v>
      </c>
      <c r="K154" s="102">
        <f t="shared" si="136"/>
        <v>34.559999999999988</v>
      </c>
      <c r="L154" s="102">
        <f t="shared" si="136"/>
        <v>35.839999999999996</v>
      </c>
      <c r="M154" s="102">
        <f t="shared" si="136"/>
        <v>37.120000000000005</v>
      </c>
      <c r="N154" s="102">
        <f t="shared" si="136"/>
        <v>38.400000000000006</v>
      </c>
      <c r="O154" s="102">
        <f t="shared" si="136"/>
        <v>39.88000000000001</v>
      </c>
      <c r="P154" s="102">
        <f t="shared" si="136"/>
        <v>41.359999999999985</v>
      </c>
      <c r="Q154" s="102">
        <f t="shared" si="136"/>
        <v>42.839999999999989</v>
      </c>
      <c r="R154" s="102">
        <f t="shared" si="136"/>
        <v>44.319999999999993</v>
      </c>
      <c r="S154" s="102">
        <f t="shared" si="136"/>
        <v>45.800000000000011</v>
      </c>
      <c r="T154" s="102">
        <f t="shared" si="136"/>
        <v>47.519999999999996</v>
      </c>
      <c r="U154" s="102">
        <f t="shared" si="136"/>
        <v>49.240000000000009</v>
      </c>
      <c r="V154" s="102">
        <f t="shared" si="136"/>
        <v>50.959999999999994</v>
      </c>
      <c r="W154" s="102">
        <f t="shared" si="136"/>
        <v>52.680000000000007</v>
      </c>
      <c r="X154" s="102">
        <f t="shared" si="136"/>
        <v>54.4</v>
      </c>
      <c r="Y154" s="102">
        <f t="shared" si="136"/>
        <v>56.52000000000001</v>
      </c>
      <c r="Z154" s="102">
        <f t="shared" si="136"/>
        <v>58.639999999999986</v>
      </c>
      <c r="AA154" s="102">
        <f t="shared" si="136"/>
        <v>60.760000000000012</v>
      </c>
      <c r="AB154" s="102">
        <f t="shared" si="136"/>
        <v>62.879999999999995</v>
      </c>
      <c r="AC154" s="102">
        <f t="shared" si="136"/>
        <v>65</v>
      </c>
      <c r="AD154" s="102">
        <f t="shared" si="136"/>
        <v>67.560000000000016</v>
      </c>
      <c r="AE154" s="102">
        <f t="shared" si="136"/>
        <v>70.119999999999976</v>
      </c>
      <c r="AF154" s="102">
        <f t="shared" si="136"/>
        <v>72.679999999999993</v>
      </c>
      <c r="AG154" s="102">
        <f t="shared" si="136"/>
        <v>75.240000000000009</v>
      </c>
      <c r="AH154" s="102">
        <f t="shared" si="136"/>
        <v>77.800000000000011</v>
      </c>
    </row>
    <row r="155" spans="1:34" x14ac:dyDescent="0.2">
      <c r="A155" s="91">
        <v>9</v>
      </c>
      <c r="B155" s="101">
        <v>0.8</v>
      </c>
      <c r="C155" s="93">
        <f t="shared" si="129"/>
        <v>9008</v>
      </c>
      <c r="D155" s="97">
        <f t="shared" ref="D155:AH155" si="137">-(D91-D171)*1/5+D139</f>
        <v>27.599999999999994</v>
      </c>
      <c r="E155" s="97">
        <f t="shared" si="137"/>
        <v>28.68</v>
      </c>
      <c r="F155" s="97">
        <f t="shared" si="137"/>
        <v>29.760000000000005</v>
      </c>
      <c r="G155" s="97">
        <f t="shared" si="137"/>
        <v>30.840000000000007</v>
      </c>
      <c r="H155" s="97">
        <f t="shared" si="137"/>
        <v>31.919999999999991</v>
      </c>
      <c r="I155" s="97">
        <f t="shared" si="137"/>
        <v>33</v>
      </c>
      <c r="J155" s="97">
        <f t="shared" si="137"/>
        <v>34.280000000000008</v>
      </c>
      <c r="K155" s="97">
        <f t="shared" si="137"/>
        <v>35.560000000000016</v>
      </c>
      <c r="L155" s="97">
        <f t="shared" si="137"/>
        <v>36.839999999999996</v>
      </c>
      <c r="M155" s="97">
        <f t="shared" si="137"/>
        <v>38.120000000000005</v>
      </c>
      <c r="N155" s="97">
        <f t="shared" si="137"/>
        <v>39.400000000000006</v>
      </c>
      <c r="O155" s="97">
        <f t="shared" si="137"/>
        <v>40.88000000000001</v>
      </c>
      <c r="P155" s="97">
        <f t="shared" si="137"/>
        <v>42.359999999999985</v>
      </c>
      <c r="Q155" s="97">
        <f t="shared" si="137"/>
        <v>43.839999999999989</v>
      </c>
      <c r="R155" s="97">
        <f t="shared" si="137"/>
        <v>45.319999999999993</v>
      </c>
      <c r="S155" s="97">
        <f t="shared" si="137"/>
        <v>46.800000000000011</v>
      </c>
      <c r="T155" s="97">
        <f t="shared" si="137"/>
        <v>48.719999999999992</v>
      </c>
      <c r="U155" s="97">
        <f t="shared" si="137"/>
        <v>50.64</v>
      </c>
      <c r="V155" s="97">
        <f t="shared" si="137"/>
        <v>52.559999999999988</v>
      </c>
      <c r="W155" s="97">
        <f t="shared" si="137"/>
        <v>54.480000000000004</v>
      </c>
      <c r="X155" s="97">
        <f t="shared" si="137"/>
        <v>56.4</v>
      </c>
      <c r="Y155" s="97">
        <f t="shared" si="137"/>
        <v>58.559999999999988</v>
      </c>
      <c r="Z155" s="97">
        <f t="shared" si="137"/>
        <v>60.72</v>
      </c>
      <c r="AA155" s="97">
        <f t="shared" si="137"/>
        <v>62.88000000000001</v>
      </c>
      <c r="AB155" s="97">
        <f t="shared" si="137"/>
        <v>65.04000000000002</v>
      </c>
      <c r="AC155" s="97">
        <f t="shared" si="137"/>
        <v>67.199999999999989</v>
      </c>
      <c r="AD155" s="97">
        <f t="shared" si="137"/>
        <v>69.760000000000005</v>
      </c>
      <c r="AE155" s="97">
        <f t="shared" si="137"/>
        <v>72.320000000000022</v>
      </c>
      <c r="AF155" s="97">
        <f t="shared" si="137"/>
        <v>74.880000000000038</v>
      </c>
      <c r="AG155" s="97">
        <f t="shared" si="137"/>
        <v>77.44</v>
      </c>
      <c r="AH155" s="97">
        <f t="shared" si="137"/>
        <v>80</v>
      </c>
    </row>
    <row r="156" spans="1:34" x14ac:dyDescent="0.2">
      <c r="A156" s="91">
        <v>9</v>
      </c>
      <c r="B156" s="92">
        <v>1</v>
      </c>
      <c r="C156" s="93">
        <f t="shared" si="129"/>
        <v>9010</v>
      </c>
      <c r="D156" s="102">
        <f t="shared" ref="D156:AH156" si="138">-(D92-D172)*1/5+D140</f>
        <v>27.8</v>
      </c>
      <c r="E156" s="102">
        <f t="shared" si="138"/>
        <v>28.879999999999995</v>
      </c>
      <c r="F156" s="102">
        <f t="shared" si="138"/>
        <v>29.959999999999994</v>
      </c>
      <c r="G156" s="102">
        <f t="shared" si="138"/>
        <v>31.04</v>
      </c>
      <c r="H156" s="102">
        <f t="shared" si="138"/>
        <v>32.120000000000005</v>
      </c>
      <c r="I156" s="102">
        <f t="shared" si="138"/>
        <v>33.199999999999989</v>
      </c>
      <c r="J156" s="102">
        <f t="shared" si="138"/>
        <v>34.479999999999997</v>
      </c>
      <c r="K156" s="102">
        <f t="shared" si="138"/>
        <v>35.760000000000005</v>
      </c>
      <c r="L156" s="102">
        <f t="shared" si="138"/>
        <v>37.040000000000013</v>
      </c>
      <c r="M156" s="102">
        <f t="shared" si="138"/>
        <v>38.320000000000022</v>
      </c>
      <c r="N156" s="102">
        <f t="shared" si="138"/>
        <v>39.599999999999994</v>
      </c>
      <c r="O156" s="102">
        <f t="shared" si="138"/>
        <v>41.28</v>
      </c>
      <c r="P156" s="102">
        <f t="shared" si="138"/>
        <v>42.960000000000008</v>
      </c>
      <c r="Q156" s="102">
        <f t="shared" si="138"/>
        <v>44.640000000000015</v>
      </c>
      <c r="R156" s="102">
        <f t="shared" si="138"/>
        <v>46.319999999999993</v>
      </c>
      <c r="S156" s="102">
        <f t="shared" si="138"/>
        <v>48</v>
      </c>
      <c r="T156" s="102">
        <f t="shared" si="138"/>
        <v>49.920000000000009</v>
      </c>
      <c r="U156" s="102">
        <f t="shared" si="138"/>
        <v>51.839999999999989</v>
      </c>
      <c r="V156" s="102">
        <f t="shared" si="138"/>
        <v>53.760000000000005</v>
      </c>
      <c r="W156" s="102">
        <f t="shared" si="138"/>
        <v>55.679999999999993</v>
      </c>
      <c r="X156" s="102">
        <f t="shared" si="138"/>
        <v>57.600000000000009</v>
      </c>
      <c r="Y156" s="102">
        <f t="shared" si="138"/>
        <v>59.959999999999994</v>
      </c>
      <c r="Z156" s="102">
        <f t="shared" si="138"/>
        <v>62.319999999999993</v>
      </c>
      <c r="AA156" s="102">
        <f t="shared" si="138"/>
        <v>64.680000000000007</v>
      </c>
      <c r="AB156" s="102">
        <f t="shared" si="138"/>
        <v>67.04000000000002</v>
      </c>
      <c r="AC156" s="102">
        <f t="shared" si="138"/>
        <v>69.399999999999977</v>
      </c>
      <c r="AD156" s="102">
        <f t="shared" si="138"/>
        <v>72.16</v>
      </c>
      <c r="AE156" s="102">
        <f t="shared" si="138"/>
        <v>74.920000000000016</v>
      </c>
      <c r="AF156" s="102">
        <f t="shared" si="138"/>
        <v>77.679999999999978</v>
      </c>
      <c r="AG156" s="102">
        <f t="shared" si="138"/>
        <v>80.44</v>
      </c>
      <c r="AH156" s="102">
        <f t="shared" si="138"/>
        <v>83.199999999999989</v>
      </c>
    </row>
    <row r="157" spans="1:34" x14ac:dyDescent="0.2">
      <c r="A157" s="91">
        <v>9</v>
      </c>
      <c r="B157" s="101">
        <v>1.2</v>
      </c>
      <c r="C157" s="93">
        <f t="shared" si="129"/>
        <v>9012</v>
      </c>
      <c r="D157" s="97">
        <f t="shared" ref="D157:AH157" si="139">-(D93-D173)*1/5+D141</f>
        <v>28.800000000000004</v>
      </c>
      <c r="E157" s="97">
        <f t="shared" si="139"/>
        <v>29.839999999999996</v>
      </c>
      <c r="F157" s="97">
        <f t="shared" si="139"/>
        <v>30.879999999999995</v>
      </c>
      <c r="G157" s="97">
        <f t="shared" si="139"/>
        <v>31.92</v>
      </c>
      <c r="H157" s="97">
        <f t="shared" si="139"/>
        <v>32.960000000000008</v>
      </c>
      <c r="I157" s="97">
        <f t="shared" si="139"/>
        <v>34</v>
      </c>
      <c r="J157" s="97">
        <f t="shared" si="139"/>
        <v>35.320000000000007</v>
      </c>
      <c r="K157" s="97">
        <f t="shared" si="139"/>
        <v>36.640000000000015</v>
      </c>
      <c r="L157" s="97">
        <f t="shared" si="139"/>
        <v>37.959999999999994</v>
      </c>
      <c r="M157" s="97">
        <f t="shared" si="139"/>
        <v>39.28</v>
      </c>
      <c r="N157" s="97">
        <f t="shared" si="139"/>
        <v>40.599999999999994</v>
      </c>
      <c r="O157" s="97">
        <f t="shared" si="139"/>
        <v>42.28</v>
      </c>
      <c r="P157" s="97">
        <f t="shared" si="139"/>
        <v>43.960000000000008</v>
      </c>
      <c r="Q157" s="97">
        <f t="shared" si="139"/>
        <v>45.640000000000015</v>
      </c>
      <c r="R157" s="97">
        <f t="shared" si="139"/>
        <v>47.319999999999993</v>
      </c>
      <c r="S157" s="97">
        <f t="shared" si="139"/>
        <v>49</v>
      </c>
      <c r="T157" s="97">
        <f t="shared" si="139"/>
        <v>50.959999999999987</v>
      </c>
      <c r="U157" s="97">
        <f t="shared" si="139"/>
        <v>52.92</v>
      </c>
      <c r="V157" s="97">
        <f t="shared" si="139"/>
        <v>54.879999999999981</v>
      </c>
      <c r="W157" s="97">
        <f t="shared" si="139"/>
        <v>56.839999999999989</v>
      </c>
      <c r="X157" s="97">
        <f t="shared" si="139"/>
        <v>58.800000000000011</v>
      </c>
      <c r="Y157" s="97">
        <f t="shared" si="139"/>
        <v>61.319999999999993</v>
      </c>
      <c r="Z157" s="97">
        <f t="shared" si="139"/>
        <v>63.839999999999982</v>
      </c>
      <c r="AA157" s="97">
        <f t="shared" si="139"/>
        <v>66.360000000000014</v>
      </c>
      <c r="AB157" s="97">
        <f t="shared" si="139"/>
        <v>68.88</v>
      </c>
      <c r="AC157" s="97">
        <f t="shared" si="139"/>
        <v>71.399999999999977</v>
      </c>
      <c r="AD157" s="97">
        <f t="shared" si="139"/>
        <v>74.200000000000017</v>
      </c>
      <c r="AE157" s="97">
        <f t="shared" si="139"/>
        <v>77</v>
      </c>
      <c r="AF157" s="97">
        <f t="shared" si="139"/>
        <v>79.799999999999983</v>
      </c>
      <c r="AG157" s="97">
        <f t="shared" si="139"/>
        <v>82.599999999999966</v>
      </c>
      <c r="AH157" s="97">
        <f t="shared" si="139"/>
        <v>85.399999999999977</v>
      </c>
    </row>
    <row r="158" spans="1:34" x14ac:dyDescent="0.2">
      <c r="A158" s="91">
        <v>9</v>
      </c>
      <c r="B158" s="92">
        <v>1.4</v>
      </c>
      <c r="C158" s="93">
        <f t="shared" si="129"/>
        <v>9014</v>
      </c>
      <c r="D158" s="102">
        <f t="shared" ref="D158:AH158" si="140">-(D94-D174)*1/5+D142</f>
        <v>28.800000000000004</v>
      </c>
      <c r="E158" s="102">
        <f t="shared" si="140"/>
        <v>30.04</v>
      </c>
      <c r="F158" s="102">
        <f t="shared" si="140"/>
        <v>31.27999999999999</v>
      </c>
      <c r="G158" s="102">
        <f t="shared" si="140"/>
        <v>32.519999999999989</v>
      </c>
      <c r="H158" s="102">
        <f t="shared" si="140"/>
        <v>33.759999999999991</v>
      </c>
      <c r="I158" s="102">
        <f t="shared" si="140"/>
        <v>35</v>
      </c>
      <c r="J158" s="102">
        <f t="shared" si="140"/>
        <v>36.320000000000007</v>
      </c>
      <c r="K158" s="102">
        <f t="shared" si="140"/>
        <v>37.640000000000015</v>
      </c>
      <c r="L158" s="102">
        <f t="shared" si="140"/>
        <v>38.959999999999994</v>
      </c>
      <c r="M158" s="102">
        <f t="shared" si="140"/>
        <v>40.28</v>
      </c>
      <c r="N158" s="102">
        <f t="shared" si="140"/>
        <v>41.599999999999994</v>
      </c>
      <c r="O158" s="102">
        <f t="shared" si="140"/>
        <v>43.28</v>
      </c>
      <c r="P158" s="102">
        <f t="shared" si="140"/>
        <v>44.960000000000008</v>
      </c>
      <c r="Q158" s="102">
        <f t="shared" si="140"/>
        <v>46.640000000000015</v>
      </c>
      <c r="R158" s="102">
        <f t="shared" si="140"/>
        <v>48.319999999999993</v>
      </c>
      <c r="S158" s="102">
        <f t="shared" si="140"/>
        <v>50</v>
      </c>
      <c r="T158" s="102">
        <f t="shared" si="140"/>
        <v>52.160000000000011</v>
      </c>
      <c r="U158" s="102">
        <f t="shared" si="140"/>
        <v>54.32</v>
      </c>
      <c r="V158" s="102">
        <f t="shared" si="140"/>
        <v>56.48</v>
      </c>
      <c r="W158" s="102">
        <f t="shared" si="140"/>
        <v>58.639999999999986</v>
      </c>
      <c r="X158" s="102">
        <f t="shared" si="140"/>
        <v>60.800000000000011</v>
      </c>
      <c r="Y158" s="102">
        <f t="shared" si="140"/>
        <v>63.319999999999993</v>
      </c>
      <c r="Z158" s="102">
        <f t="shared" si="140"/>
        <v>65.839999999999975</v>
      </c>
      <c r="AA158" s="102">
        <f t="shared" si="140"/>
        <v>68.360000000000014</v>
      </c>
      <c r="AB158" s="102">
        <f t="shared" si="140"/>
        <v>70.88</v>
      </c>
      <c r="AC158" s="102">
        <f t="shared" si="140"/>
        <v>73.399999999999977</v>
      </c>
      <c r="AD158" s="102">
        <f t="shared" si="140"/>
        <v>76.239999999999995</v>
      </c>
      <c r="AE158" s="102">
        <f t="shared" si="140"/>
        <v>79.080000000000013</v>
      </c>
      <c r="AF158" s="102">
        <f t="shared" si="140"/>
        <v>81.919999999999973</v>
      </c>
      <c r="AG158" s="102">
        <f t="shared" si="140"/>
        <v>84.759999999999991</v>
      </c>
      <c r="AH158" s="102">
        <f t="shared" si="140"/>
        <v>87.600000000000023</v>
      </c>
    </row>
    <row r="159" spans="1:34" x14ac:dyDescent="0.2">
      <c r="A159" s="91">
        <v>9</v>
      </c>
      <c r="B159" s="101">
        <v>1.6</v>
      </c>
      <c r="C159" s="93">
        <f t="shared" si="129"/>
        <v>9016</v>
      </c>
      <c r="D159" s="97">
        <f t="shared" ref="D159:AH159" si="141">-(D95-D175)*1/5+D143</f>
        <v>29.800000000000004</v>
      </c>
      <c r="E159" s="97">
        <f t="shared" si="141"/>
        <v>30.879999999999992</v>
      </c>
      <c r="F159" s="97">
        <f t="shared" si="141"/>
        <v>31.959999999999994</v>
      </c>
      <c r="G159" s="97">
        <f t="shared" si="141"/>
        <v>33.04</v>
      </c>
      <c r="H159" s="97">
        <f t="shared" si="141"/>
        <v>34.120000000000005</v>
      </c>
      <c r="I159" s="97">
        <f t="shared" si="141"/>
        <v>35.199999999999989</v>
      </c>
      <c r="J159" s="97">
        <f t="shared" si="141"/>
        <v>36.679999999999993</v>
      </c>
      <c r="K159" s="97">
        <f t="shared" si="141"/>
        <v>38.159999999999997</v>
      </c>
      <c r="L159" s="97">
        <f t="shared" si="141"/>
        <v>39.64</v>
      </c>
      <c r="M159" s="97">
        <f t="shared" si="141"/>
        <v>41.120000000000005</v>
      </c>
      <c r="N159" s="97">
        <f t="shared" si="141"/>
        <v>42.599999999999994</v>
      </c>
      <c r="O159" s="97">
        <f t="shared" si="141"/>
        <v>44.320000000000007</v>
      </c>
      <c r="P159" s="97">
        <f t="shared" si="141"/>
        <v>46.039999999999992</v>
      </c>
      <c r="Q159" s="97">
        <f t="shared" si="141"/>
        <v>47.760000000000005</v>
      </c>
      <c r="R159" s="97">
        <f t="shared" si="141"/>
        <v>49.480000000000018</v>
      </c>
      <c r="S159" s="97">
        <f t="shared" si="141"/>
        <v>51.199999999999989</v>
      </c>
      <c r="T159" s="97">
        <f t="shared" si="141"/>
        <v>53.319999999999993</v>
      </c>
      <c r="U159" s="97">
        <f t="shared" si="141"/>
        <v>55.44</v>
      </c>
      <c r="V159" s="97">
        <f t="shared" si="141"/>
        <v>57.559999999999988</v>
      </c>
      <c r="W159" s="97">
        <f t="shared" si="141"/>
        <v>59.680000000000007</v>
      </c>
      <c r="X159" s="97">
        <f t="shared" si="141"/>
        <v>61.800000000000011</v>
      </c>
      <c r="Y159" s="97">
        <f t="shared" si="141"/>
        <v>64.400000000000006</v>
      </c>
      <c r="Z159" s="97">
        <f t="shared" si="141"/>
        <v>67</v>
      </c>
      <c r="AA159" s="97">
        <f t="shared" si="141"/>
        <v>69.599999999999994</v>
      </c>
      <c r="AB159" s="97">
        <f t="shared" si="141"/>
        <v>72.199999999999989</v>
      </c>
      <c r="AC159" s="97">
        <f t="shared" si="141"/>
        <v>74.800000000000011</v>
      </c>
      <c r="AD159" s="97">
        <f t="shared" si="141"/>
        <v>77.760000000000019</v>
      </c>
      <c r="AE159" s="97">
        <f t="shared" si="141"/>
        <v>80.71999999999997</v>
      </c>
      <c r="AF159" s="97">
        <f t="shared" si="141"/>
        <v>83.679999999999978</v>
      </c>
      <c r="AG159" s="97">
        <f t="shared" si="141"/>
        <v>86.639999999999986</v>
      </c>
      <c r="AH159" s="97">
        <f t="shared" si="141"/>
        <v>89.600000000000023</v>
      </c>
    </row>
    <row r="160" spans="1:34" x14ac:dyDescent="0.2">
      <c r="A160" s="91">
        <v>9</v>
      </c>
      <c r="B160" s="92">
        <v>1.8</v>
      </c>
      <c r="C160" s="93">
        <f t="shared" si="129"/>
        <v>9018</v>
      </c>
      <c r="D160" s="102">
        <f t="shared" ref="D160:AH160" si="142">-(D96-D176)*1/5+D144</f>
        <v>30.800000000000008</v>
      </c>
      <c r="E160" s="102">
        <f t="shared" si="142"/>
        <v>31.879999999999992</v>
      </c>
      <c r="F160" s="102">
        <f t="shared" si="142"/>
        <v>32.959999999999994</v>
      </c>
      <c r="G160" s="102">
        <f t="shared" si="142"/>
        <v>34.04</v>
      </c>
      <c r="H160" s="102">
        <f t="shared" si="142"/>
        <v>35.120000000000005</v>
      </c>
      <c r="I160" s="102">
        <f t="shared" si="142"/>
        <v>36.199999999999989</v>
      </c>
      <c r="J160" s="102">
        <f t="shared" si="142"/>
        <v>37.679999999999993</v>
      </c>
      <c r="K160" s="102">
        <f t="shared" si="142"/>
        <v>39.159999999999997</v>
      </c>
      <c r="L160" s="102">
        <f t="shared" si="142"/>
        <v>40.64</v>
      </c>
      <c r="M160" s="102">
        <f t="shared" si="142"/>
        <v>42.120000000000005</v>
      </c>
      <c r="N160" s="102">
        <f t="shared" si="142"/>
        <v>43.599999999999994</v>
      </c>
      <c r="O160" s="102">
        <f t="shared" si="142"/>
        <v>45.320000000000007</v>
      </c>
      <c r="P160" s="102">
        <f t="shared" si="142"/>
        <v>47.039999999999992</v>
      </c>
      <c r="Q160" s="102">
        <f t="shared" si="142"/>
        <v>48.760000000000005</v>
      </c>
      <c r="R160" s="102">
        <f t="shared" si="142"/>
        <v>50.480000000000018</v>
      </c>
      <c r="S160" s="102">
        <f t="shared" si="142"/>
        <v>52.199999999999989</v>
      </c>
      <c r="T160" s="102">
        <f t="shared" si="142"/>
        <v>54.52</v>
      </c>
      <c r="U160" s="102">
        <f t="shared" si="142"/>
        <v>56.84</v>
      </c>
      <c r="V160" s="102">
        <f t="shared" si="142"/>
        <v>59.16</v>
      </c>
      <c r="W160" s="102">
        <f t="shared" si="142"/>
        <v>61.480000000000018</v>
      </c>
      <c r="X160" s="102">
        <f t="shared" si="142"/>
        <v>63.800000000000011</v>
      </c>
      <c r="Y160" s="102">
        <f t="shared" si="142"/>
        <v>66.400000000000006</v>
      </c>
      <c r="Z160" s="102">
        <f t="shared" si="142"/>
        <v>69</v>
      </c>
      <c r="AA160" s="102">
        <f t="shared" si="142"/>
        <v>71.599999999999994</v>
      </c>
      <c r="AB160" s="102">
        <f t="shared" si="142"/>
        <v>74.199999999999989</v>
      </c>
      <c r="AC160" s="102">
        <f t="shared" si="142"/>
        <v>76.800000000000011</v>
      </c>
      <c r="AD160" s="102">
        <f t="shared" si="142"/>
        <v>79.8</v>
      </c>
      <c r="AE160" s="102">
        <f t="shared" si="142"/>
        <v>82.799999999999983</v>
      </c>
      <c r="AF160" s="102">
        <f t="shared" si="142"/>
        <v>85.799999999999969</v>
      </c>
      <c r="AG160" s="102">
        <f t="shared" si="142"/>
        <v>88.800000000000011</v>
      </c>
      <c r="AH160" s="102">
        <f t="shared" si="142"/>
        <v>91.800000000000011</v>
      </c>
    </row>
    <row r="161" spans="1:34" x14ac:dyDescent="0.2">
      <c r="A161" s="91">
        <v>9</v>
      </c>
      <c r="B161" s="101">
        <v>2</v>
      </c>
      <c r="C161" s="93">
        <f t="shared" si="129"/>
        <v>9020</v>
      </c>
      <c r="D161" s="97">
        <f t="shared" ref="D161:J166" si="143">-(D97-D177)*1/5+D145</f>
        <v>31</v>
      </c>
      <c r="E161" s="97">
        <f t="shared" si="143"/>
        <v>32.24</v>
      </c>
      <c r="F161" s="97">
        <f t="shared" si="143"/>
        <v>33.480000000000004</v>
      </c>
      <c r="G161" s="97">
        <f t="shared" si="143"/>
        <v>34.720000000000006</v>
      </c>
      <c r="H161" s="97">
        <f t="shared" si="143"/>
        <v>35.960000000000008</v>
      </c>
      <c r="I161" s="97">
        <f t="shared" si="143"/>
        <v>37.199999999999989</v>
      </c>
      <c r="J161" s="97">
        <f t="shared" si="143"/>
        <v>38.519999999999996</v>
      </c>
      <c r="K161" s="97">
        <f t="shared" ref="K161:AH161" si="144">-(K97-K177)*1/5+K145</f>
        <v>39.840000000000003</v>
      </c>
      <c r="L161" s="97">
        <f t="shared" si="144"/>
        <v>41.160000000000011</v>
      </c>
      <c r="M161" s="97">
        <f t="shared" si="144"/>
        <v>42.480000000000018</v>
      </c>
      <c r="N161" s="97">
        <f t="shared" si="144"/>
        <v>43.800000000000011</v>
      </c>
      <c r="O161" s="97">
        <f t="shared" si="144"/>
        <v>45.719999999999992</v>
      </c>
      <c r="P161" s="97">
        <f t="shared" si="144"/>
        <v>47.64</v>
      </c>
      <c r="Q161" s="97">
        <f t="shared" si="144"/>
        <v>49.559999999999981</v>
      </c>
      <c r="R161" s="97">
        <f t="shared" si="144"/>
        <v>51.47999999999999</v>
      </c>
      <c r="S161" s="97">
        <f t="shared" si="144"/>
        <v>53.400000000000006</v>
      </c>
      <c r="T161" s="97">
        <f t="shared" si="144"/>
        <v>55.720000000000013</v>
      </c>
      <c r="U161" s="97">
        <f t="shared" si="144"/>
        <v>58.039999999999992</v>
      </c>
      <c r="V161" s="97">
        <f t="shared" si="144"/>
        <v>60.360000000000021</v>
      </c>
      <c r="W161" s="97">
        <f t="shared" si="144"/>
        <v>62.680000000000007</v>
      </c>
      <c r="X161" s="97">
        <f t="shared" si="144"/>
        <v>65</v>
      </c>
      <c r="Y161" s="97">
        <f t="shared" si="144"/>
        <v>67.760000000000019</v>
      </c>
      <c r="Z161" s="97">
        <f t="shared" si="144"/>
        <v>70.519999999999982</v>
      </c>
      <c r="AA161" s="97">
        <f t="shared" si="144"/>
        <v>73.28</v>
      </c>
      <c r="AB161" s="97">
        <f t="shared" si="144"/>
        <v>76.04000000000002</v>
      </c>
      <c r="AC161" s="97">
        <f t="shared" si="144"/>
        <v>78.800000000000011</v>
      </c>
      <c r="AD161" s="97">
        <f t="shared" si="144"/>
        <v>81.839999999999975</v>
      </c>
      <c r="AE161" s="97">
        <f t="shared" si="144"/>
        <v>84.88</v>
      </c>
      <c r="AF161" s="97">
        <f t="shared" si="144"/>
        <v>87.920000000000016</v>
      </c>
      <c r="AG161" s="97">
        <f t="shared" si="144"/>
        <v>90.95999999999998</v>
      </c>
      <c r="AH161" s="97">
        <f t="shared" si="144"/>
        <v>94</v>
      </c>
    </row>
    <row r="162" spans="1:34" x14ac:dyDescent="0.2">
      <c r="A162" s="91">
        <v>9</v>
      </c>
      <c r="B162" s="92">
        <v>2.2000000000000002</v>
      </c>
      <c r="C162" s="93">
        <f t="shared" si="129"/>
        <v>9022</v>
      </c>
      <c r="D162" s="102">
        <f t="shared" si="143"/>
        <v>31.800000000000008</v>
      </c>
      <c r="E162" s="102">
        <f t="shared" si="143"/>
        <v>32.919999999999995</v>
      </c>
      <c r="F162" s="102">
        <f t="shared" si="143"/>
        <v>34.040000000000006</v>
      </c>
      <c r="G162" s="102">
        <f t="shared" si="143"/>
        <v>35.159999999999989</v>
      </c>
      <c r="H162" s="102">
        <f t="shared" si="143"/>
        <v>36.28</v>
      </c>
      <c r="I162" s="102">
        <f t="shared" si="143"/>
        <v>37.400000000000006</v>
      </c>
      <c r="J162" s="102">
        <f t="shared" si="143"/>
        <v>38.88000000000001</v>
      </c>
      <c r="K162" s="102">
        <f t="shared" ref="K162:AH162" si="145">-(K98-K178)*1/5+K146</f>
        <v>40.359999999999985</v>
      </c>
      <c r="L162" s="102">
        <f t="shared" si="145"/>
        <v>41.839999999999989</v>
      </c>
      <c r="M162" s="102">
        <f t="shared" si="145"/>
        <v>43.319999999999993</v>
      </c>
      <c r="N162" s="102">
        <f t="shared" si="145"/>
        <v>44.800000000000011</v>
      </c>
      <c r="O162" s="102">
        <f t="shared" si="145"/>
        <v>46.719999999999992</v>
      </c>
      <c r="P162" s="102">
        <f t="shared" si="145"/>
        <v>48.64</v>
      </c>
      <c r="Q162" s="102">
        <f t="shared" si="145"/>
        <v>50.559999999999981</v>
      </c>
      <c r="R162" s="102">
        <f t="shared" si="145"/>
        <v>52.47999999999999</v>
      </c>
      <c r="S162" s="102">
        <f t="shared" si="145"/>
        <v>54.4</v>
      </c>
      <c r="T162" s="102">
        <f t="shared" si="145"/>
        <v>56.759999999999991</v>
      </c>
      <c r="U162" s="102">
        <f t="shared" si="145"/>
        <v>59.120000000000005</v>
      </c>
      <c r="V162" s="102">
        <f t="shared" si="145"/>
        <v>61.480000000000018</v>
      </c>
      <c r="W162" s="102">
        <f t="shared" si="145"/>
        <v>63.840000000000025</v>
      </c>
      <c r="X162" s="102">
        <f t="shared" si="145"/>
        <v>66.199999999999989</v>
      </c>
      <c r="Y162" s="102">
        <f t="shared" si="145"/>
        <v>68.960000000000008</v>
      </c>
      <c r="Z162" s="102">
        <f t="shared" si="145"/>
        <v>71.71999999999997</v>
      </c>
      <c r="AA162" s="102">
        <f t="shared" si="145"/>
        <v>74.47999999999999</v>
      </c>
      <c r="AB162" s="102">
        <f t="shared" si="145"/>
        <v>77.240000000000009</v>
      </c>
      <c r="AC162" s="102">
        <f t="shared" si="145"/>
        <v>80</v>
      </c>
      <c r="AD162" s="102">
        <f t="shared" si="145"/>
        <v>83.199999999999989</v>
      </c>
      <c r="AE162" s="102">
        <f t="shared" si="145"/>
        <v>86.399999999999977</v>
      </c>
      <c r="AF162" s="102">
        <f t="shared" si="145"/>
        <v>89.600000000000023</v>
      </c>
      <c r="AG162" s="102">
        <f t="shared" si="145"/>
        <v>92.800000000000011</v>
      </c>
      <c r="AH162" s="102">
        <f t="shared" si="145"/>
        <v>96</v>
      </c>
    </row>
    <row r="163" spans="1:34" x14ac:dyDescent="0.2">
      <c r="A163" s="91">
        <v>9</v>
      </c>
      <c r="B163" s="101">
        <v>2.4</v>
      </c>
      <c r="C163" s="93">
        <f t="shared" si="129"/>
        <v>9024</v>
      </c>
      <c r="D163" s="97">
        <f t="shared" si="143"/>
        <v>32</v>
      </c>
      <c r="E163" s="97">
        <f t="shared" si="143"/>
        <v>33.280000000000008</v>
      </c>
      <c r="F163" s="97">
        <f t="shared" si="143"/>
        <v>34.559999999999988</v>
      </c>
      <c r="G163" s="97">
        <f t="shared" si="143"/>
        <v>35.839999999999996</v>
      </c>
      <c r="H163" s="97">
        <f t="shared" si="143"/>
        <v>37.120000000000005</v>
      </c>
      <c r="I163" s="97">
        <f t="shared" si="143"/>
        <v>38.400000000000006</v>
      </c>
      <c r="J163" s="97">
        <f t="shared" si="143"/>
        <v>39.88000000000001</v>
      </c>
      <c r="K163" s="97">
        <f t="shared" ref="K163:AH163" si="146">-(K99-K179)*1/5+K147</f>
        <v>41.359999999999985</v>
      </c>
      <c r="L163" s="97">
        <f t="shared" si="146"/>
        <v>42.839999999999989</v>
      </c>
      <c r="M163" s="97">
        <f t="shared" si="146"/>
        <v>44.319999999999993</v>
      </c>
      <c r="N163" s="97">
        <f t="shared" si="146"/>
        <v>45.800000000000011</v>
      </c>
      <c r="O163" s="97">
        <f t="shared" si="146"/>
        <v>47.76</v>
      </c>
      <c r="P163" s="97">
        <f t="shared" si="146"/>
        <v>49.719999999999985</v>
      </c>
      <c r="Q163" s="97">
        <f t="shared" si="146"/>
        <v>51.679999999999993</v>
      </c>
      <c r="R163" s="97">
        <f t="shared" si="146"/>
        <v>53.64</v>
      </c>
      <c r="S163" s="97">
        <f t="shared" si="146"/>
        <v>55.6</v>
      </c>
      <c r="T163" s="97">
        <f t="shared" si="146"/>
        <v>57.92</v>
      </c>
      <c r="U163" s="97">
        <f t="shared" si="146"/>
        <v>60.239999999999988</v>
      </c>
      <c r="V163" s="97">
        <f t="shared" si="146"/>
        <v>62.560000000000016</v>
      </c>
      <c r="W163" s="97">
        <f t="shared" si="146"/>
        <v>64.88</v>
      </c>
      <c r="X163" s="97">
        <f t="shared" si="146"/>
        <v>67.199999999999989</v>
      </c>
      <c r="Y163" s="97">
        <f t="shared" si="146"/>
        <v>70.16</v>
      </c>
      <c r="Z163" s="97">
        <f t="shared" si="146"/>
        <v>73.12</v>
      </c>
      <c r="AA163" s="97">
        <f t="shared" si="146"/>
        <v>76.080000000000013</v>
      </c>
      <c r="AB163" s="97">
        <f t="shared" si="146"/>
        <v>79.039999999999964</v>
      </c>
      <c r="AC163" s="97">
        <f t="shared" si="146"/>
        <v>82</v>
      </c>
      <c r="AD163" s="97">
        <f t="shared" si="146"/>
        <v>85.240000000000023</v>
      </c>
      <c r="AE163" s="97">
        <f t="shared" si="146"/>
        <v>88.47999999999999</v>
      </c>
      <c r="AF163" s="97">
        <f t="shared" si="146"/>
        <v>91.720000000000013</v>
      </c>
      <c r="AG163" s="97">
        <f t="shared" si="146"/>
        <v>94.95999999999998</v>
      </c>
      <c r="AH163" s="97">
        <f t="shared" si="146"/>
        <v>98.199999999999989</v>
      </c>
    </row>
    <row r="164" spans="1:34" x14ac:dyDescent="0.2">
      <c r="A164" s="91">
        <v>9</v>
      </c>
      <c r="B164" s="92">
        <v>2.6</v>
      </c>
      <c r="C164" s="93">
        <f t="shared" si="129"/>
        <v>9026</v>
      </c>
      <c r="D164" s="102">
        <f t="shared" si="143"/>
        <v>33</v>
      </c>
      <c r="E164" s="102">
        <f t="shared" si="143"/>
        <v>34.280000000000008</v>
      </c>
      <c r="F164" s="102">
        <f t="shared" si="143"/>
        <v>35.560000000000016</v>
      </c>
      <c r="G164" s="102">
        <f t="shared" si="143"/>
        <v>36.839999999999996</v>
      </c>
      <c r="H164" s="102">
        <f t="shared" si="143"/>
        <v>38.120000000000005</v>
      </c>
      <c r="I164" s="102">
        <f t="shared" si="143"/>
        <v>39.400000000000006</v>
      </c>
      <c r="J164" s="102">
        <f t="shared" si="143"/>
        <v>40.88000000000001</v>
      </c>
      <c r="K164" s="102">
        <f t="shared" ref="K164:AH164" si="147">-(K100-K180)*1/5+K148</f>
        <v>42.359999999999985</v>
      </c>
      <c r="L164" s="102">
        <f t="shared" si="147"/>
        <v>43.839999999999989</v>
      </c>
      <c r="M164" s="102">
        <f t="shared" si="147"/>
        <v>45.319999999999993</v>
      </c>
      <c r="N164" s="102">
        <f t="shared" si="147"/>
        <v>46.800000000000011</v>
      </c>
      <c r="O164" s="102">
        <f t="shared" si="147"/>
        <v>48.76</v>
      </c>
      <c r="P164" s="102">
        <f t="shared" si="147"/>
        <v>50.719999999999985</v>
      </c>
      <c r="Q164" s="102">
        <f t="shared" si="147"/>
        <v>52.679999999999993</v>
      </c>
      <c r="R164" s="102">
        <f t="shared" si="147"/>
        <v>54.64</v>
      </c>
      <c r="S164" s="102">
        <f t="shared" si="147"/>
        <v>56.6</v>
      </c>
      <c r="T164" s="102">
        <f t="shared" si="147"/>
        <v>59.120000000000005</v>
      </c>
      <c r="U164" s="102">
        <f t="shared" si="147"/>
        <v>61.639999999999986</v>
      </c>
      <c r="V164" s="102">
        <f t="shared" si="147"/>
        <v>64.159999999999968</v>
      </c>
      <c r="W164" s="102">
        <f t="shared" si="147"/>
        <v>66.680000000000007</v>
      </c>
      <c r="X164" s="102">
        <f t="shared" si="147"/>
        <v>69.199999999999989</v>
      </c>
      <c r="Y164" s="102">
        <f t="shared" si="147"/>
        <v>71.999999999999972</v>
      </c>
      <c r="Z164" s="102">
        <f t="shared" si="147"/>
        <v>74.800000000000011</v>
      </c>
      <c r="AA164" s="102">
        <f t="shared" si="147"/>
        <v>77.599999999999994</v>
      </c>
      <c r="AB164" s="102">
        <f t="shared" si="147"/>
        <v>80.399999999999977</v>
      </c>
      <c r="AC164" s="102">
        <f t="shared" si="147"/>
        <v>83.199999999999989</v>
      </c>
      <c r="AD164" s="102">
        <f t="shared" si="147"/>
        <v>86.59999999999998</v>
      </c>
      <c r="AE164" s="102">
        <f t="shared" si="147"/>
        <v>90.000000000000028</v>
      </c>
      <c r="AF164" s="102">
        <f t="shared" si="147"/>
        <v>93.40000000000002</v>
      </c>
      <c r="AG164" s="102">
        <f t="shared" si="147"/>
        <v>96.800000000000011</v>
      </c>
      <c r="AH164" s="102">
        <f t="shared" si="147"/>
        <v>100.19999999999999</v>
      </c>
    </row>
    <row r="165" spans="1:34" x14ac:dyDescent="0.2">
      <c r="A165" s="91">
        <v>9</v>
      </c>
      <c r="B165" s="101">
        <v>2.8</v>
      </c>
      <c r="C165" s="93">
        <f t="shared" si="129"/>
        <v>9028</v>
      </c>
      <c r="D165" s="97">
        <f t="shared" si="143"/>
        <v>33</v>
      </c>
      <c r="E165" s="97">
        <f t="shared" si="143"/>
        <v>34.280000000000008</v>
      </c>
      <c r="F165" s="97">
        <f t="shared" si="143"/>
        <v>35.560000000000016</v>
      </c>
      <c r="G165" s="97">
        <f t="shared" si="143"/>
        <v>36.839999999999996</v>
      </c>
      <c r="H165" s="97">
        <f t="shared" si="143"/>
        <v>38.120000000000005</v>
      </c>
      <c r="I165" s="97">
        <f t="shared" si="143"/>
        <v>39.400000000000006</v>
      </c>
      <c r="J165" s="97">
        <f t="shared" si="143"/>
        <v>41.080000000000013</v>
      </c>
      <c r="K165" s="97">
        <f t="shared" ref="K165:AH165" si="148">-(K101-K181)*1/5+K149</f>
        <v>42.759999999999991</v>
      </c>
      <c r="L165" s="97">
        <f t="shared" si="148"/>
        <v>44.44</v>
      </c>
      <c r="M165" s="97">
        <f t="shared" si="148"/>
        <v>46.120000000000005</v>
      </c>
      <c r="N165" s="97">
        <f t="shared" si="148"/>
        <v>47.800000000000011</v>
      </c>
      <c r="O165" s="97">
        <f t="shared" si="148"/>
        <v>49.76</v>
      </c>
      <c r="P165" s="97">
        <f t="shared" si="148"/>
        <v>51.719999999999985</v>
      </c>
      <c r="Q165" s="97">
        <f t="shared" si="148"/>
        <v>53.679999999999993</v>
      </c>
      <c r="R165" s="97">
        <f t="shared" si="148"/>
        <v>55.64</v>
      </c>
      <c r="S165" s="97">
        <f t="shared" si="148"/>
        <v>57.600000000000009</v>
      </c>
      <c r="T165" s="97">
        <f t="shared" si="148"/>
        <v>60.16</v>
      </c>
      <c r="U165" s="97">
        <f t="shared" si="148"/>
        <v>62.72</v>
      </c>
      <c r="V165" s="97">
        <f t="shared" si="148"/>
        <v>65.280000000000015</v>
      </c>
      <c r="W165" s="97">
        <f t="shared" si="148"/>
        <v>67.839999999999975</v>
      </c>
      <c r="X165" s="97">
        <f t="shared" si="148"/>
        <v>70.399999999999977</v>
      </c>
      <c r="Y165" s="97">
        <f t="shared" si="148"/>
        <v>73.359999999999985</v>
      </c>
      <c r="Z165" s="97">
        <f t="shared" si="148"/>
        <v>76.319999999999993</v>
      </c>
      <c r="AA165" s="97">
        <f t="shared" si="148"/>
        <v>79.28</v>
      </c>
      <c r="AB165" s="97">
        <f t="shared" si="148"/>
        <v>82.240000000000009</v>
      </c>
      <c r="AC165" s="97">
        <f t="shared" si="148"/>
        <v>85.199999999999989</v>
      </c>
      <c r="AD165" s="97">
        <f t="shared" si="148"/>
        <v>88.59999999999998</v>
      </c>
      <c r="AE165" s="97">
        <f t="shared" si="148"/>
        <v>92.000000000000028</v>
      </c>
      <c r="AF165" s="97">
        <f t="shared" si="148"/>
        <v>95.40000000000002</v>
      </c>
      <c r="AG165" s="97">
        <f t="shared" si="148"/>
        <v>98.800000000000011</v>
      </c>
      <c r="AH165" s="97">
        <f t="shared" si="148"/>
        <v>102.19999999999999</v>
      </c>
    </row>
    <row r="166" spans="1:34" x14ac:dyDescent="0.2">
      <c r="A166" s="91">
        <v>9</v>
      </c>
      <c r="B166" s="92">
        <v>3</v>
      </c>
      <c r="C166" s="93">
        <f t="shared" si="129"/>
        <v>9030</v>
      </c>
      <c r="D166" s="102">
        <f t="shared" si="143"/>
        <v>34</v>
      </c>
      <c r="E166" s="102">
        <f t="shared" si="143"/>
        <v>35.280000000000008</v>
      </c>
      <c r="F166" s="102">
        <f t="shared" si="143"/>
        <v>36.560000000000016</v>
      </c>
      <c r="G166" s="102">
        <f t="shared" si="143"/>
        <v>37.839999999999996</v>
      </c>
      <c r="H166" s="102">
        <f t="shared" si="143"/>
        <v>39.120000000000005</v>
      </c>
      <c r="I166" s="102">
        <f t="shared" si="143"/>
        <v>40.400000000000006</v>
      </c>
      <c r="J166" s="102">
        <f t="shared" si="143"/>
        <v>42.11999999999999</v>
      </c>
      <c r="K166" s="102">
        <f t="shared" ref="K166:AH166" si="149">-(K102-K182)*1/5+K150</f>
        <v>43.84</v>
      </c>
      <c r="L166" s="102">
        <f t="shared" si="149"/>
        <v>45.560000000000016</v>
      </c>
      <c r="M166" s="102">
        <f t="shared" si="149"/>
        <v>47.28</v>
      </c>
      <c r="N166" s="102">
        <f t="shared" si="149"/>
        <v>49</v>
      </c>
      <c r="O166" s="102">
        <f t="shared" si="149"/>
        <v>50.959999999999987</v>
      </c>
      <c r="P166" s="102">
        <f t="shared" si="149"/>
        <v>52.92</v>
      </c>
      <c r="Q166" s="102">
        <f t="shared" si="149"/>
        <v>54.879999999999981</v>
      </c>
      <c r="R166" s="102">
        <f t="shared" si="149"/>
        <v>56.839999999999989</v>
      </c>
      <c r="S166" s="102">
        <f t="shared" si="149"/>
        <v>58.800000000000011</v>
      </c>
      <c r="T166" s="102">
        <f t="shared" si="149"/>
        <v>61.319999999999993</v>
      </c>
      <c r="U166" s="102">
        <f t="shared" si="149"/>
        <v>63.839999999999982</v>
      </c>
      <c r="V166" s="102">
        <f t="shared" si="149"/>
        <v>66.360000000000014</v>
      </c>
      <c r="W166" s="102">
        <f t="shared" si="149"/>
        <v>68.88</v>
      </c>
      <c r="X166" s="102">
        <f t="shared" si="149"/>
        <v>71.399999999999977</v>
      </c>
      <c r="Y166" s="102">
        <f t="shared" si="149"/>
        <v>74.40000000000002</v>
      </c>
      <c r="Z166" s="102">
        <f t="shared" si="149"/>
        <v>77.400000000000006</v>
      </c>
      <c r="AA166" s="102">
        <f t="shared" si="149"/>
        <v>80.399999999999991</v>
      </c>
      <c r="AB166" s="102">
        <f t="shared" si="149"/>
        <v>83.399999999999977</v>
      </c>
      <c r="AC166" s="102">
        <f t="shared" si="149"/>
        <v>86.399999999999977</v>
      </c>
      <c r="AD166" s="102">
        <f t="shared" si="149"/>
        <v>89.84</v>
      </c>
      <c r="AE166" s="102">
        <f t="shared" si="149"/>
        <v>93.28000000000003</v>
      </c>
      <c r="AF166" s="102">
        <f t="shared" si="149"/>
        <v>96.72</v>
      </c>
      <c r="AG166" s="102">
        <f t="shared" si="149"/>
        <v>100.16000000000003</v>
      </c>
      <c r="AH166" s="102">
        <f t="shared" si="149"/>
        <v>103.60000000000002</v>
      </c>
    </row>
    <row r="167" spans="1:34" x14ac:dyDescent="0.2">
      <c r="A167" s="91">
        <v>10</v>
      </c>
      <c r="B167" s="92">
        <v>0</v>
      </c>
      <c r="C167" s="93">
        <f t="shared" si="129"/>
        <v>10000</v>
      </c>
      <c r="D167" s="102">
        <v>24</v>
      </c>
      <c r="E167" s="102">
        <v>25</v>
      </c>
      <c r="F167" s="102">
        <v>26</v>
      </c>
      <c r="G167" s="102">
        <v>27</v>
      </c>
      <c r="H167" s="102">
        <v>28</v>
      </c>
      <c r="I167" s="102">
        <v>29</v>
      </c>
      <c r="J167" s="102">
        <v>30.2</v>
      </c>
      <c r="K167" s="102">
        <v>31.4</v>
      </c>
      <c r="L167" s="102">
        <v>32.6</v>
      </c>
      <c r="M167" s="102">
        <v>33.799999999999997</v>
      </c>
      <c r="N167" s="102">
        <v>35</v>
      </c>
      <c r="O167" s="102">
        <v>36.4</v>
      </c>
      <c r="P167" s="102">
        <v>37.799999999999997</v>
      </c>
      <c r="Q167" s="102">
        <v>39.200000000000003</v>
      </c>
      <c r="R167" s="102">
        <v>40.6</v>
      </c>
      <c r="S167" s="102">
        <v>42</v>
      </c>
      <c r="T167" s="102">
        <v>43.6</v>
      </c>
      <c r="U167" s="102">
        <v>45.2</v>
      </c>
      <c r="V167" s="102">
        <v>46.8</v>
      </c>
      <c r="W167" s="102">
        <v>48.4</v>
      </c>
      <c r="X167" s="102">
        <v>50</v>
      </c>
      <c r="Y167" s="102">
        <v>51.8</v>
      </c>
      <c r="Z167" s="102">
        <v>53.6</v>
      </c>
      <c r="AA167" s="102">
        <v>55.4</v>
      </c>
      <c r="AB167" s="102">
        <v>57.2</v>
      </c>
      <c r="AC167" s="102">
        <v>59</v>
      </c>
      <c r="AD167" s="102">
        <v>61.2</v>
      </c>
      <c r="AE167" s="102">
        <v>63.4</v>
      </c>
      <c r="AF167" s="102">
        <v>65.599999999999994</v>
      </c>
      <c r="AG167" s="102">
        <v>67.8</v>
      </c>
      <c r="AH167" s="102">
        <v>70</v>
      </c>
    </row>
    <row r="168" spans="1:34" x14ac:dyDescent="0.2">
      <c r="A168" s="91">
        <v>10</v>
      </c>
      <c r="B168" s="92">
        <v>0.2</v>
      </c>
      <c r="C168" s="93">
        <f t="shared" si="129"/>
        <v>10002</v>
      </c>
      <c r="D168" s="96">
        <v>24</v>
      </c>
      <c r="E168" s="97">
        <f>+(($I168-$D168)/0.5)*0.1+D168</f>
        <v>25</v>
      </c>
      <c r="F168" s="97">
        <f t="shared" ref="F168" si="150">+(($I168-$D168)/0.5)*0.1+E168</f>
        <v>26</v>
      </c>
      <c r="G168" s="97">
        <f t="shared" ref="G168" si="151">+(($I168-$D168)/0.5)*0.1+F168</f>
        <v>27</v>
      </c>
      <c r="H168" s="97">
        <f t="shared" ref="H168" si="152">+(($I168-$D168)/0.5)*0.1+G168</f>
        <v>28</v>
      </c>
      <c r="I168" s="96">
        <v>29</v>
      </c>
      <c r="J168" s="97">
        <f>+(($N168-$I168)/0.5)*0.1+I168</f>
        <v>30.2</v>
      </c>
      <c r="K168" s="97">
        <f t="shared" ref="K168" si="153">+(($N168-$I168)/0.5)*0.1+J168</f>
        <v>31.4</v>
      </c>
      <c r="L168" s="97">
        <f t="shared" ref="L168" si="154">+(($N168-$I168)/0.5)*0.1+K168</f>
        <v>32.6</v>
      </c>
      <c r="M168" s="97">
        <f t="shared" ref="M168" si="155">+(($N168-$I168)/0.5)*0.1+L168</f>
        <v>33.800000000000004</v>
      </c>
      <c r="N168" s="96">
        <v>35</v>
      </c>
      <c r="O168" s="97">
        <f>+(($S168-$N168)/0.5)*0.1+N168</f>
        <v>36.4</v>
      </c>
      <c r="P168" s="97">
        <f t="shared" ref="P168" si="156">+(($S168-$N168)/0.5)*0.1+O168</f>
        <v>37.799999999999997</v>
      </c>
      <c r="Q168" s="97">
        <f t="shared" ref="Q168" si="157">+(($S168-$N168)/0.5)*0.1+P168</f>
        <v>39.199999999999996</v>
      </c>
      <c r="R168" s="97">
        <f t="shared" ref="R168" si="158">+(($S168-$N168)/0.5)*0.1+Q168</f>
        <v>40.599999999999994</v>
      </c>
      <c r="S168" s="96">
        <v>42</v>
      </c>
      <c r="T168" s="97">
        <f>+(($X168-$S168)/0.5)*0.1+S168</f>
        <v>43.6</v>
      </c>
      <c r="U168" s="97">
        <f t="shared" ref="U168" si="159">+(($X168-$S168)/0.5)*0.1+T168</f>
        <v>45.2</v>
      </c>
      <c r="V168" s="97">
        <f t="shared" ref="V168" si="160">+(($X168-$S168)/0.5)*0.1+U168</f>
        <v>46.800000000000004</v>
      </c>
      <c r="W168" s="97">
        <f t="shared" ref="W168" si="161">+(($X168-$S168)/0.5)*0.1+V168</f>
        <v>48.400000000000006</v>
      </c>
      <c r="X168" s="96">
        <v>50</v>
      </c>
      <c r="Y168" s="97">
        <f>+(($AC168-$X168)/0.5)*0.1+X168</f>
        <v>51.8</v>
      </c>
      <c r="Z168" s="97">
        <f t="shared" ref="Z168" si="162">+(($AC168-$X168)/0.5)*0.1+Y168</f>
        <v>53.599999999999994</v>
      </c>
      <c r="AA168" s="97">
        <f t="shared" ref="AA168" si="163">+(($AC168-$X168)/0.5)*0.1+Z168</f>
        <v>55.399999999999991</v>
      </c>
      <c r="AB168" s="97">
        <f t="shared" ref="AB168" si="164">+(($AC168-$X168)/0.5)*0.1+AA168</f>
        <v>57.199999999999989</v>
      </c>
      <c r="AC168" s="96">
        <v>59</v>
      </c>
      <c r="AD168" s="97">
        <f>+(($AH168-$AC168)/0.5)*0.1+AC168</f>
        <v>61.2</v>
      </c>
      <c r="AE168" s="97">
        <f t="shared" ref="AE168" si="165">+(($AH168-$AC168)/0.5)*0.1+AD168</f>
        <v>63.400000000000006</v>
      </c>
      <c r="AF168" s="97">
        <f t="shared" ref="AF168" si="166">+(($AH168-$AC168)/0.5)*0.1+AE168</f>
        <v>65.600000000000009</v>
      </c>
      <c r="AG168" s="97">
        <f t="shared" ref="AG168" si="167">+(($AH168-$AC168)/0.5)*0.1+AF168</f>
        <v>67.800000000000011</v>
      </c>
      <c r="AH168" s="96">
        <v>70</v>
      </c>
    </row>
    <row r="169" spans="1:34" x14ac:dyDescent="0.2">
      <c r="A169" s="91">
        <v>10</v>
      </c>
      <c r="B169" s="95">
        <v>0.4</v>
      </c>
      <c r="C169" s="93">
        <f t="shared" si="129"/>
        <v>10004</v>
      </c>
      <c r="D169" s="96">
        <v>24</v>
      </c>
      <c r="E169" s="97">
        <f>+(($I169-$D169)/0.5)*0.1+D169</f>
        <v>25</v>
      </c>
      <c r="F169" s="97">
        <f t="shared" ref="F169:H182" si="168">+(($I169-$D169)/0.5)*0.1+E169</f>
        <v>26</v>
      </c>
      <c r="G169" s="97">
        <f t="shared" si="168"/>
        <v>27</v>
      </c>
      <c r="H169" s="97">
        <f t="shared" si="168"/>
        <v>28</v>
      </c>
      <c r="I169" s="96">
        <v>29</v>
      </c>
      <c r="J169" s="97">
        <f>+(($N169-$I169)/0.5)*0.1+I169</f>
        <v>30.2</v>
      </c>
      <c r="K169" s="97">
        <f t="shared" ref="K169:M182" si="169">+(($N169-$I169)/0.5)*0.1+J169</f>
        <v>31.4</v>
      </c>
      <c r="L169" s="97">
        <f t="shared" si="169"/>
        <v>32.6</v>
      </c>
      <c r="M169" s="97">
        <f t="shared" si="169"/>
        <v>33.800000000000004</v>
      </c>
      <c r="N169" s="96">
        <v>35</v>
      </c>
      <c r="O169" s="97">
        <f>+(($S169-$N169)/0.5)*0.1+N169</f>
        <v>36.4</v>
      </c>
      <c r="P169" s="97">
        <f t="shared" ref="P169:R182" si="170">+(($S169-$N169)/0.5)*0.1+O169</f>
        <v>37.799999999999997</v>
      </c>
      <c r="Q169" s="97">
        <f t="shared" si="170"/>
        <v>39.199999999999996</v>
      </c>
      <c r="R169" s="97">
        <f t="shared" si="170"/>
        <v>40.599999999999994</v>
      </c>
      <c r="S169" s="96">
        <v>42</v>
      </c>
      <c r="T169" s="97">
        <f>+(($X169-$S169)/0.5)*0.1+S169</f>
        <v>43.6</v>
      </c>
      <c r="U169" s="97">
        <f t="shared" ref="U169:W182" si="171">+(($X169-$S169)/0.5)*0.1+T169</f>
        <v>45.2</v>
      </c>
      <c r="V169" s="97">
        <f t="shared" si="171"/>
        <v>46.800000000000004</v>
      </c>
      <c r="W169" s="97">
        <f t="shared" si="171"/>
        <v>48.400000000000006</v>
      </c>
      <c r="X169" s="96">
        <v>50</v>
      </c>
      <c r="Y169" s="97">
        <f>+(($AC169-$X169)/0.5)*0.1+X169</f>
        <v>51.8</v>
      </c>
      <c r="Z169" s="97">
        <f t="shared" ref="Z169:AB182" si="172">+(($AC169-$X169)/0.5)*0.1+Y169</f>
        <v>53.599999999999994</v>
      </c>
      <c r="AA169" s="97">
        <f t="shared" si="172"/>
        <v>55.399999999999991</v>
      </c>
      <c r="AB169" s="97">
        <f t="shared" si="172"/>
        <v>57.199999999999989</v>
      </c>
      <c r="AC169" s="96">
        <v>59</v>
      </c>
      <c r="AD169" s="97">
        <f>+(($AH169-$AC169)/0.5)*0.1+AC169</f>
        <v>61.2</v>
      </c>
      <c r="AE169" s="97">
        <f t="shared" ref="AE169:AG182" si="173">+(($AH169-$AC169)/0.5)*0.1+AD169</f>
        <v>63.400000000000006</v>
      </c>
      <c r="AF169" s="97">
        <f t="shared" si="173"/>
        <v>65.600000000000009</v>
      </c>
      <c r="AG169" s="97">
        <f t="shared" si="173"/>
        <v>67.800000000000011</v>
      </c>
      <c r="AH169" s="96">
        <v>70</v>
      </c>
    </row>
    <row r="170" spans="1:34" x14ac:dyDescent="0.2">
      <c r="A170" s="91">
        <v>10</v>
      </c>
      <c r="B170" s="92">
        <v>0.6</v>
      </c>
      <c r="C170" s="93">
        <f t="shared" si="129"/>
        <v>10006</v>
      </c>
      <c r="D170" s="103">
        <v>25</v>
      </c>
      <c r="E170" s="102">
        <f t="shared" ref="E170:E182" si="174">+(($I170-$D170)/0.5)*0.1+D170</f>
        <v>26</v>
      </c>
      <c r="F170" s="102">
        <f t="shared" si="168"/>
        <v>27</v>
      </c>
      <c r="G170" s="102">
        <f t="shared" si="168"/>
        <v>28</v>
      </c>
      <c r="H170" s="102">
        <f t="shared" si="168"/>
        <v>29</v>
      </c>
      <c r="I170" s="103">
        <v>30</v>
      </c>
      <c r="J170" s="100">
        <f t="shared" ref="J170:J182" si="175">+(($N170-$I170)/0.5)*0.1+I170</f>
        <v>31.2</v>
      </c>
      <c r="K170" s="100">
        <f t="shared" si="169"/>
        <v>32.4</v>
      </c>
      <c r="L170" s="100">
        <f t="shared" si="169"/>
        <v>33.6</v>
      </c>
      <c r="M170" s="100">
        <f t="shared" si="169"/>
        <v>34.800000000000004</v>
      </c>
      <c r="N170" s="103">
        <v>36</v>
      </c>
      <c r="O170" s="100">
        <f t="shared" ref="O170:O182" si="176">+(($S170-$N170)/0.5)*0.1+N170</f>
        <v>37.4</v>
      </c>
      <c r="P170" s="100">
        <f t="shared" si="170"/>
        <v>38.799999999999997</v>
      </c>
      <c r="Q170" s="100">
        <f t="shared" si="170"/>
        <v>40.199999999999996</v>
      </c>
      <c r="R170" s="100">
        <f t="shared" si="170"/>
        <v>41.599999999999994</v>
      </c>
      <c r="S170" s="103">
        <v>43</v>
      </c>
      <c r="T170" s="100">
        <f t="shared" ref="T170:T182" si="177">+(($X170-$S170)/0.5)*0.1+S170</f>
        <v>44.6</v>
      </c>
      <c r="U170" s="100">
        <f t="shared" si="171"/>
        <v>46.2</v>
      </c>
      <c r="V170" s="100">
        <f t="shared" si="171"/>
        <v>47.800000000000004</v>
      </c>
      <c r="W170" s="100">
        <f t="shared" si="171"/>
        <v>49.400000000000006</v>
      </c>
      <c r="X170" s="103">
        <v>51</v>
      </c>
      <c r="Y170" s="100">
        <f t="shared" ref="Y170:Y182" si="178">+(($AC170-$X170)/0.5)*0.1+X170</f>
        <v>53</v>
      </c>
      <c r="Z170" s="100">
        <f t="shared" si="172"/>
        <v>55</v>
      </c>
      <c r="AA170" s="100">
        <f t="shared" si="172"/>
        <v>57</v>
      </c>
      <c r="AB170" s="100">
        <f t="shared" si="172"/>
        <v>59</v>
      </c>
      <c r="AC170" s="103">
        <v>61</v>
      </c>
      <c r="AD170" s="100">
        <f t="shared" ref="AD170:AD182" si="179">+(($AH170-$AC170)/0.5)*0.1+AC170</f>
        <v>63.4</v>
      </c>
      <c r="AE170" s="100">
        <f t="shared" si="173"/>
        <v>65.8</v>
      </c>
      <c r="AF170" s="100">
        <f t="shared" si="173"/>
        <v>68.2</v>
      </c>
      <c r="AG170" s="100">
        <f t="shared" si="173"/>
        <v>70.600000000000009</v>
      </c>
      <c r="AH170" s="103">
        <v>73</v>
      </c>
    </row>
    <row r="171" spans="1:34" x14ac:dyDescent="0.2">
      <c r="A171" s="91">
        <v>10</v>
      </c>
      <c r="B171" s="101">
        <v>0.8</v>
      </c>
      <c r="C171" s="93">
        <f t="shared" si="129"/>
        <v>10008</v>
      </c>
      <c r="D171" s="96">
        <v>26</v>
      </c>
      <c r="E171" s="97">
        <f t="shared" si="174"/>
        <v>27</v>
      </c>
      <c r="F171" s="97">
        <f t="shared" si="168"/>
        <v>28</v>
      </c>
      <c r="G171" s="97">
        <f t="shared" si="168"/>
        <v>29</v>
      </c>
      <c r="H171" s="97">
        <f t="shared" si="168"/>
        <v>30</v>
      </c>
      <c r="I171" s="96">
        <v>31</v>
      </c>
      <c r="J171" s="97">
        <f t="shared" si="175"/>
        <v>32.200000000000003</v>
      </c>
      <c r="K171" s="97">
        <f t="shared" si="169"/>
        <v>33.400000000000006</v>
      </c>
      <c r="L171" s="97">
        <f t="shared" si="169"/>
        <v>34.600000000000009</v>
      </c>
      <c r="M171" s="97">
        <f t="shared" si="169"/>
        <v>35.800000000000011</v>
      </c>
      <c r="N171" s="96">
        <v>37</v>
      </c>
      <c r="O171" s="97">
        <f t="shared" si="176"/>
        <v>38.4</v>
      </c>
      <c r="P171" s="97">
        <f t="shared" si="170"/>
        <v>39.799999999999997</v>
      </c>
      <c r="Q171" s="97">
        <f t="shared" si="170"/>
        <v>41.199999999999996</v>
      </c>
      <c r="R171" s="97">
        <f t="shared" si="170"/>
        <v>42.599999999999994</v>
      </c>
      <c r="S171" s="96">
        <v>44</v>
      </c>
      <c r="T171" s="97">
        <f t="shared" si="177"/>
        <v>45.8</v>
      </c>
      <c r="U171" s="97">
        <f t="shared" si="171"/>
        <v>47.599999999999994</v>
      </c>
      <c r="V171" s="97">
        <f t="shared" si="171"/>
        <v>49.399999999999991</v>
      </c>
      <c r="W171" s="97">
        <f t="shared" si="171"/>
        <v>51.199999999999989</v>
      </c>
      <c r="X171" s="96">
        <v>53</v>
      </c>
      <c r="Y171" s="97">
        <f t="shared" si="178"/>
        <v>55</v>
      </c>
      <c r="Z171" s="97">
        <f t="shared" si="172"/>
        <v>57</v>
      </c>
      <c r="AA171" s="97">
        <f t="shared" si="172"/>
        <v>59</v>
      </c>
      <c r="AB171" s="97">
        <f t="shared" si="172"/>
        <v>61</v>
      </c>
      <c r="AC171" s="96">
        <v>63</v>
      </c>
      <c r="AD171" s="97">
        <f t="shared" si="179"/>
        <v>65.400000000000006</v>
      </c>
      <c r="AE171" s="97">
        <f t="shared" si="173"/>
        <v>67.800000000000011</v>
      </c>
      <c r="AF171" s="97">
        <f t="shared" si="173"/>
        <v>70.200000000000017</v>
      </c>
      <c r="AG171" s="97">
        <f t="shared" si="173"/>
        <v>72.600000000000023</v>
      </c>
      <c r="AH171" s="96">
        <v>75</v>
      </c>
    </row>
    <row r="172" spans="1:34" x14ac:dyDescent="0.2">
      <c r="A172" s="91">
        <v>10</v>
      </c>
      <c r="B172" s="92">
        <v>1</v>
      </c>
      <c r="C172" s="93">
        <f t="shared" si="129"/>
        <v>10010</v>
      </c>
      <c r="D172" s="103">
        <v>26</v>
      </c>
      <c r="E172" s="102">
        <f t="shared" si="174"/>
        <v>27</v>
      </c>
      <c r="F172" s="102">
        <f t="shared" si="168"/>
        <v>28</v>
      </c>
      <c r="G172" s="102">
        <f t="shared" si="168"/>
        <v>29</v>
      </c>
      <c r="H172" s="102">
        <f t="shared" si="168"/>
        <v>30</v>
      </c>
      <c r="I172" s="103">
        <v>31</v>
      </c>
      <c r="J172" s="100">
        <f t="shared" si="175"/>
        <v>32.200000000000003</v>
      </c>
      <c r="K172" s="100">
        <f t="shared" si="169"/>
        <v>33.400000000000006</v>
      </c>
      <c r="L172" s="100">
        <f t="shared" si="169"/>
        <v>34.600000000000009</v>
      </c>
      <c r="M172" s="100">
        <f t="shared" si="169"/>
        <v>35.800000000000011</v>
      </c>
      <c r="N172" s="103">
        <v>37</v>
      </c>
      <c r="O172" s="100">
        <f t="shared" si="176"/>
        <v>38.6</v>
      </c>
      <c r="P172" s="100">
        <f t="shared" si="170"/>
        <v>40.200000000000003</v>
      </c>
      <c r="Q172" s="100">
        <f t="shared" si="170"/>
        <v>41.800000000000004</v>
      </c>
      <c r="R172" s="100">
        <f t="shared" si="170"/>
        <v>43.400000000000006</v>
      </c>
      <c r="S172" s="103">
        <v>45</v>
      </c>
      <c r="T172" s="100">
        <f t="shared" si="177"/>
        <v>46.8</v>
      </c>
      <c r="U172" s="100">
        <f t="shared" si="171"/>
        <v>48.599999999999994</v>
      </c>
      <c r="V172" s="100">
        <f t="shared" si="171"/>
        <v>50.399999999999991</v>
      </c>
      <c r="W172" s="100">
        <f t="shared" si="171"/>
        <v>52.199999999999989</v>
      </c>
      <c r="X172" s="103">
        <v>54</v>
      </c>
      <c r="Y172" s="100">
        <f t="shared" si="178"/>
        <v>56.2</v>
      </c>
      <c r="Z172" s="100">
        <f t="shared" si="172"/>
        <v>58.400000000000006</v>
      </c>
      <c r="AA172" s="100">
        <f t="shared" si="172"/>
        <v>60.600000000000009</v>
      </c>
      <c r="AB172" s="100">
        <f t="shared" si="172"/>
        <v>62.800000000000011</v>
      </c>
      <c r="AC172" s="103">
        <v>65</v>
      </c>
      <c r="AD172" s="100">
        <f t="shared" si="179"/>
        <v>67.599999999999994</v>
      </c>
      <c r="AE172" s="100">
        <f t="shared" si="173"/>
        <v>70.199999999999989</v>
      </c>
      <c r="AF172" s="100">
        <f t="shared" si="173"/>
        <v>72.799999999999983</v>
      </c>
      <c r="AG172" s="100">
        <f t="shared" si="173"/>
        <v>75.399999999999977</v>
      </c>
      <c r="AH172" s="103">
        <v>78</v>
      </c>
    </row>
    <row r="173" spans="1:34" x14ac:dyDescent="0.2">
      <c r="A173" s="91">
        <v>10</v>
      </c>
      <c r="B173" s="101">
        <v>1.2</v>
      </c>
      <c r="C173" s="93">
        <f t="shared" si="129"/>
        <v>10012</v>
      </c>
      <c r="D173" s="96">
        <v>27</v>
      </c>
      <c r="E173" s="97">
        <f t="shared" si="174"/>
        <v>28</v>
      </c>
      <c r="F173" s="97">
        <f t="shared" si="168"/>
        <v>29</v>
      </c>
      <c r="G173" s="97">
        <f t="shared" si="168"/>
        <v>30</v>
      </c>
      <c r="H173" s="97">
        <f t="shared" si="168"/>
        <v>31</v>
      </c>
      <c r="I173" s="96">
        <v>32</v>
      </c>
      <c r="J173" s="97">
        <f t="shared" si="175"/>
        <v>33.200000000000003</v>
      </c>
      <c r="K173" s="97">
        <f t="shared" si="169"/>
        <v>34.400000000000006</v>
      </c>
      <c r="L173" s="97">
        <f t="shared" si="169"/>
        <v>35.600000000000009</v>
      </c>
      <c r="M173" s="97">
        <f t="shared" si="169"/>
        <v>36.800000000000011</v>
      </c>
      <c r="N173" s="96">
        <v>38</v>
      </c>
      <c r="O173" s="97">
        <f t="shared" si="176"/>
        <v>39.6</v>
      </c>
      <c r="P173" s="97">
        <f t="shared" si="170"/>
        <v>41.2</v>
      </c>
      <c r="Q173" s="97">
        <f t="shared" si="170"/>
        <v>42.800000000000004</v>
      </c>
      <c r="R173" s="97">
        <f t="shared" si="170"/>
        <v>44.400000000000006</v>
      </c>
      <c r="S173" s="96">
        <v>46</v>
      </c>
      <c r="T173" s="97">
        <f t="shared" si="177"/>
        <v>47.8</v>
      </c>
      <c r="U173" s="97">
        <f t="shared" si="171"/>
        <v>49.599999999999994</v>
      </c>
      <c r="V173" s="97">
        <f t="shared" si="171"/>
        <v>51.399999999999991</v>
      </c>
      <c r="W173" s="97">
        <f t="shared" si="171"/>
        <v>53.199999999999989</v>
      </c>
      <c r="X173" s="96">
        <v>55</v>
      </c>
      <c r="Y173" s="97">
        <f t="shared" si="178"/>
        <v>57.4</v>
      </c>
      <c r="Z173" s="97">
        <f t="shared" si="172"/>
        <v>59.8</v>
      </c>
      <c r="AA173" s="97">
        <f t="shared" si="172"/>
        <v>62.199999999999996</v>
      </c>
      <c r="AB173" s="97">
        <f t="shared" si="172"/>
        <v>64.599999999999994</v>
      </c>
      <c r="AC173" s="96">
        <v>67</v>
      </c>
      <c r="AD173" s="97">
        <f t="shared" si="179"/>
        <v>69.599999999999994</v>
      </c>
      <c r="AE173" s="97">
        <f t="shared" si="173"/>
        <v>72.199999999999989</v>
      </c>
      <c r="AF173" s="97">
        <f t="shared" si="173"/>
        <v>74.799999999999983</v>
      </c>
      <c r="AG173" s="97">
        <f t="shared" si="173"/>
        <v>77.399999999999977</v>
      </c>
      <c r="AH173" s="96">
        <v>80</v>
      </c>
    </row>
    <row r="174" spans="1:34" x14ac:dyDescent="0.2">
      <c r="A174" s="91">
        <v>10</v>
      </c>
      <c r="B174" s="92">
        <v>1.4</v>
      </c>
      <c r="C174" s="93">
        <f t="shared" si="129"/>
        <v>10014</v>
      </c>
      <c r="D174" s="103">
        <v>27</v>
      </c>
      <c r="E174" s="102">
        <f t="shared" si="174"/>
        <v>28.2</v>
      </c>
      <c r="F174" s="102">
        <f t="shared" si="168"/>
        <v>29.4</v>
      </c>
      <c r="G174" s="102">
        <f t="shared" si="168"/>
        <v>30.599999999999998</v>
      </c>
      <c r="H174" s="102">
        <f t="shared" si="168"/>
        <v>31.799999999999997</v>
      </c>
      <c r="I174" s="103">
        <v>33</v>
      </c>
      <c r="J174" s="100">
        <f t="shared" si="175"/>
        <v>34.200000000000003</v>
      </c>
      <c r="K174" s="100">
        <f t="shared" si="169"/>
        <v>35.400000000000006</v>
      </c>
      <c r="L174" s="100">
        <f t="shared" si="169"/>
        <v>36.600000000000009</v>
      </c>
      <c r="M174" s="100">
        <f t="shared" si="169"/>
        <v>37.800000000000011</v>
      </c>
      <c r="N174" s="103">
        <v>39</v>
      </c>
      <c r="O174" s="100">
        <f t="shared" si="176"/>
        <v>40.6</v>
      </c>
      <c r="P174" s="100">
        <f t="shared" si="170"/>
        <v>42.2</v>
      </c>
      <c r="Q174" s="100">
        <f t="shared" si="170"/>
        <v>43.800000000000004</v>
      </c>
      <c r="R174" s="100">
        <f t="shared" si="170"/>
        <v>45.400000000000006</v>
      </c>
      <c r="S174" s="103">
        <v>47</v>
      </c>
      <c r="T174" s="100">
        <f t="shared" si="177"/>
        <v>49</v>
      </c>
      <c r="U174" s="100">
        <f t="shared" si="171"/>
        <v>51</v>
      </c>
      <c r="V174" s="100">
        <f t="shared" si="171"/>
        <v>53</v>
      </c>
      <c r="W174" s="100">
        <f t="shared" si="171"/>
        <v>55</v>
      </c>
      <c r="X174" s="103">
        <v>57</v>
      </c>
      <c r="Y174" s="100">
        <f t="shared" si="178"/>
        <v>59.4</v>
      </c>
      <c r="Z174" s="100">
        <f t="shared" si="172"/>
        <v>61.8</v>
      </c>
      <c r="AA174" s="100">
        <f t="shared" si="172"/>
        <v>64.2</v>
      </c>
      <c r="AB174" s="100">
        <f t="shared" si="172"/>
        <v>66.600000000000009</v>
      </c>
      <c r="AC174" s="103">
        <v>69</v>
      </c>
      <c r="AD174" s="100">
        <f t="shared" si="179"/>
        <v>71.599999999999994</v>
      </c>
      <c r="AE174" s="100">
        <f t="shared" si="173"/>
        <v>74.199999999999989</v>
      </c>
      <c r="AF174" s="100">
        <f t="shared" si="173"/>
        <v>76.799999999999983</v>
      </c>
      <c r="AG174" s="100">
        <f t="shared" si="173"/>
        <v>79.399999999999977</v>
      </c>
      <c r="AH174" s="103">
        <v>82</v>
      </c>
    </row>
    <row r="175" spans="1:34" x14ac:dyDescent="0.2">
      <c r="A175" s="91">
        <v>10</v>
      </c>
      <c r="B175" s="101">
        <v>1.6</v>
      </c>
      <c r="C175" s="93">
        <f t="shared" si="129"/>
        <v>10016</v>
      </c>
      <c r="D175" s="96">
        <v>28</v>
      </c>
      <c r="E175" s="97">
        <f t="shared" si="174"/>
        <v>29</v>
      </c>
      <c r="F175" s="97">
        <f t="shared" si="168"/>
        <v>30</v>
      </c>
      <c r="G175" s="97">
        <f t="shared" si="168"/>
        <v>31</v>
      </c>
      <c r="H175" s="97">
        <f t="shared" si="168"/>
        <v>32</v>
      </c>
      <c r="I175" s="96">
        <v>33</v>
      </c>
      <c r="J175" s="97">
        <f t="shared" si="175"/>
        <v>34.4</v>
      </c>
      <c r="K175" s="97">
        <f t="shared" si="169"/>
        <v>35.799999999999997</v>
      </c>
      <c r="L175" s="97">
        <f t="shared" si="169"/>
        <v>37.199999999999996</v>
      </c>
      <c r="M175" s="97">
        <f t="shared" si="169"/>
        <v>38.599999999999994</v>
      </c>
      <c r="N175" s="96">
        <v>40</v>
      </c>
      <c r="O175" s="97">
        <f t="shared" si="176"/>
        <v>41.6</v>
      </c>
      <c r="P175" s="97">
        <f t="shared" si="170"/>
        <v>43.2</v>
      </c>
      <c r="Q175" s="97">
        <f t="shared" si="170"/>
        <v>44.800000000000004</v>
      </c>
      <c r="R175" s="97">
        <f t="shared" si="170"/>
        <v>46.400000000000006</v>
      </c>
      <c r="S175" s="96">
        <v>48</v>
      </c>
      <c r="T175" s="97">
        <f t="shared" si="177"/>
        <v>50</v>
      </c>
      <c r="U175" s="97">
        <f t="shared" si="171"/>
        <v>52</v>
      </c>
      <c r="V175" s="97">
        <f t="shared" si="171"/>
        <v>54</v>
      </c>
      <c r="W175" s="97">
        <f t="shared" si="171"/>
        <v>56</v>
      </c>
      <c r="X175" s="96">
        <v>58</v>
      </c>
      <c r="Y175" s="97">
        <f t="shared" si="178"/>
        <v>60.4</v>
      </c>
      <c r="Z175" s="97">
        <f t="shared" si="172"/>
        <v>62.8</v>
      </c>
      <c r="AA175" s="97">
        <f t="shared" si="172"/>
        <v>65.2</v>
      </c>
      <c r="AB175" s="97">
        <f t="shared" si="172"/>
        <v>67.600000000000009</v>
      </c>
      <c r="AC175" s="96">
        <v>70</v>
      </c>
      <c r="AD175" s="97">
        <f t="shared" si="179"/>
        <v>72.8</v>
      </c>
      <c r="AE175" s="97">
        <f t="shared" si="173"/>
        <v>75.599999999999994</v>
      </c>
      <c r="AF175" s="97">
        <f t="shared" si="173"/>
        <v>78.399999999999991</v>
      </c>
      <c r="AG175" s="97">
        <f t="shared" si="173"/>
        <v>81.199999999999989</v>
      </c>
      <c r="AH175" s="96">
        <v>84</v>
      </c>
    </row>
    <row r="176" spans="1:34" x14ac:dyDescent="0.2">
      <c r="A176" s="91">
        <v>10</v>
      </c>
      <c r="B176" s="92">
        <v>1.8</v>
      </c>
      <c r="C176" s="93">
        <f t="shared" si="129"/>
        <v>10018</v>
      </c>
      <c r="D176" s="103">
        <v>29</v>
      </c>
      <c r="E176" s="102">
        <f t="shared" si="174"/>
        <v>30</v>
      </c>
      <c r="F176" s="102">
        <f t="shared" si="168"/>
        <v>31</v>
      </c>
      <c r="G176" s="102">
        <f t="shared" si="168"/>
        <v>32</v>
      </c>
      <c r="H176" s="102">
        <f t="shared" si="168"/>
        <v>33</v>
      </c>
      <c r="I176" s="103">
        <v>34</v>
      </c>
      <c r="J176" s="100">
        <f t="shared" si="175"/>
        <v>35.4</v>
      </c>
      <c r="K176" s="100">
        <f t="shared" si="169"/>
        <v>36.799999999999997</v>
      </c>
      <c r="L176" s="100">
        <f t="shared" si="169"/>
        <v>38.199999999999996</v>
      </c>
      <c r="M176" s="100">
        <f t="shared" si="169"/>
        <v>39.599999999999994</v>
      </c>
      <c r="N176" s="103">
        <v>41</v>
      </c>
      <c r="O176" s="100">
        <f t="shared" si="176"/>
        <v>42.6</v>
      </c>
      <c r="P176" s="100">
        <f t="shared" si="170"/>
        <v>44.2</v>
      </c>
      <c r="Q176" s="100">
        <f t="shared" si="170"/>
        <v>45.800000000000004</v>
      </c>
      <c r="R176" s="100">
        <f t="shared" si="170"/>
        <v>47.400000000000006</v>
      </c>
      <c r="S176" s="103">
        <v>49</v>
      </c>
      <c r="T176" s="100">
        <f t="shared" si="177"/>
        <v>51.2</v>
      </c>
      <c r="U176" s="100">
        <f t="shared" si="171"/>
        <v>53.400000000000006</v>
      </c>
      <c r="V176" s="100">
        <f t="shared" si="171"/>
        <v>55.600000000000009</v>
      </c>
      <c r="W176" s="100">
        <f t="shared" si="171"/>
        <v>57.800000000000011</v>
      </c>
      <c r="X176" s="103">
        <v>60</v>
      </c>
      <c r="Y176" s="100">
        <f t="shared" si="178"/>
        <v>62.4</v>
      </c>
      <c r="Z176" s="100">
        <f t="shared" si="172"/>
        <v>64.8</v>
      </c>
      <c r="AA176" s="100">
        <f t="shared" si="172"/>
        <v>67.2</v>
      </c>
      <c r="AB176" s="100">
        <f t="shared" si="172"/>
        <v>69.600000000000009</v>
      </c>
      <c r="AC176" s="103">
        <v>72</v>
      </c>
      <c r="AD176" s="100">
        <f t="shared" si="179"/>
        <v>74.8</v>
      </c>
      <c r="AE176" s="100">
        <f t="shared" si="173"/>
        <v>77.599999999999994</v>
      </c>
      <c r="AF176" s="100">
        <f t="shared" si="173"/>
        <v>80.399999999999991</v>
      </c>
      <c r="AG176" s="100">
        <f t="shared" si="173"/>
        <v>83.199999999999989</v>
      </c>
      <c r="AH176" s="103">
        <v>86</v>
      </c>
    </row>
    <row r="177" spans="1:34" x14ac:dyDescent="0.2">
      <c r="A177" s="91">
        <v>10</v>
      </c>
      <c r="B177" s="101">
        <v>2</v>
      </c>
      <c r="C177" s="93">
        <f t="shared" si="129"/>
        <v>10020</v>
      </c>
      <c r="D177" s="96">
        <v>29</v>
      </c>
      <c r="E177" s="97">
        <f t="shared" si="174"/>
        <v>30.2</v>
      </c>
      <c r="F177" s="97">
        <f t="shared" si="168"/>
        <v>31.4</v>
      </c>
      <c r="G177" s="97">
        <f t="shared" si="168"/>
        <v>32.6</v>
      </c>
      <c r="H177" s="97">
        <f t="shared" si="168"/>
        <v>33.800000000000004</v>
      </c>
      <c r="I177" s="96">
        <v>35</v>
      </c>
      <c r="J177" s="97">
        <f t="shared" si="175"/>
        <v>36.200000000000003</v>
      </c>
      <c r="K177" s="97">
        <f t="shared" si="169"/>
        <v>37.400000000000006</v>
      </c>
      <c r="L177" s="97">
        <f t="shared" si="169"/>
        <v>38.600000000000009</v>
      </c>
      <c r="M177" s="97">
        <f t="shared" si="169"/>
        <v>39.800000000000011</v>
      </c>
      <c r="N177" s="96">
        <v>41</v>
      </c>
      <c r="O177" s="97">
        <f t="shared" si="176"/>
        <v>42.8</v>
      </c>
      <c r="P177" s="97">
        <f t="shared" si="170"/>
        <v>44.599999999999994</v>
      </c>
      <c r="Q177" s="97">
        <f t="shared" si="170"/>
        <v>46.399999999999991</v>
      </c>
      <c r="R177" s="97">
        <f t="shared" si="170"/>
        <v>48.199999999999989</v>
      </c>
      <c r="S177" s="96">
        <v>50</v>
      </c>
      <c r="T177" s="97">
        <f t="shared" si="177"/>
        <v>52.2</v>
      </c>
      <c r="U177" s="97">
        <f t="shared" si="171"/>
        <v>54.400000000000006</v>
      </c>
      <c r="V177" s="97">
        <f t="shared" si="171"/>
        <v>56.600000000000009</v>
      </c>
      <c r="W177" s="97">
        <f t="shared" si="171"/>
        <v>58.800000000000011</v>
      </c>
      <c r="X177" s="96">
        <v>61</v>
      </c>
      <c r="Y177" s="97">
        <f t="shared" si="178"/>
        <v>63.6</v>
      </c>
      <c r="Z177" s="97">
        <f t="shared" si="172"/>
        <v>66.2</v>
      </c>
      <c r="AA177" s="97">
        <f t="shared" si="172"/>
        <v>68.8</v>
      </c>
      <c r="AB177" s="97">
        <f t="shared" si="172"/>
        <v>71.399999999999991</v>
      </c>
      <c r="AC177" s="96">
        <v>74</v>
      </c>
      <c r="AD177" s="97">
        <f t="shared" si="179"/>
        <v>76.8</v>
      </c>
      <c r="AE177" s="97">
        <f t="shared" si="173"/>
        <v>79.599999999999994</v>
      </c>
      <c r="AF177" s="97">
        <f t="shared" si="173"/>
        <v>82.399999999999991</v>
      </c>
      <c r="AG177" s="97">
        <f t="shared" si="173"/>
        <v>85.199999999999989</v>
      </c>
      <c r="AH177" s="96">
        <v>88</v>
      </c>
    </row>
    <row r="178" spans="1:34" x14ac:dyDescent="0.2">
      <c r="A178" s="91">
        <v>10</v>
      </c>
      <c r="B178" s="92">
        <v>2.2000000000000002</v>
      </c>
      <c r="C178" s="93">
        <f t="shared" si="129"/>
        <v>10022</v>
      </c>
      <c r="D178" s="103">
        <v>30</v>
      </c>
      <c r="E178" s="102">
        <f t="shared" si="174"/>
        <v>31</v>
      </c>
      <c r="F178" s="102">
        <f t="shared" si="168"/>
        <v>32</v>
      </c>
      <c r="G178" s="102">
        <f t="shared" si="168"/>
        <v>33</v>
      </c>
      <c r="H178" s="102">
        <f t="shared" si="168"/>
        <v>34</v>
      </c>
      <c r="I178" s="103">
        <v>35</v>
      </c>
      <c r="J178" s="100">
        <f t="shared" si="175"/>
        <v>36.4</v>
      </c>
      <c r="K178" s="100">
        <f t="shared" si="169"/>
        <v>37.799999999999997</v>
      </c>
      <c r="L178" s="100">
        <f t="shared" si="169"/>
        <v>39.199999999999996</v>
      </c>
      <c r="M178" s="100">
        <f t="shared" si="169"/>
        <v>40.599999999999994</v>
      </c>
      <c r="N178" s="103">
        <v>42</v>
      </c>
      <c r="O178" s="100">
        <f t="shared" si="176"/>
        <v>43.8</v>
      </c>
      <c r="P178" s="100">
        <f t="shared" si="170"/>
        <v>45.599999999999994</v>
      </c>
      <c r="Q178" s="100">
        <f t="shared" si="170"/>
        <v>47.399999999999991</v>
      </c>
      <c r="R178" s="100">
        <f t="shared" si="170"/>
        <v>49.199999999999989</v>
      </c>
      <c r="S178" s="103">
        <v>51</v>
      </c>
      <c r="T178" s="100">
        <f t="shared" si="177"/>
        <v>53.2</v>
      </c>
      <c r="U178" s="100">
        <f t="shared" si="171"/>
        <v>55.400000000000006</v>
      </c>
      <c r="V178" s="100">
        <f t="shared" si="171"/>
        <v>57.600000000000009</v>
      </c>
      <c r="W178" s="100">
        <f t="shared" si="171"/>
        <v>59.800000000000011</v>
      </c>
      <c r="X178" s="103">
        <v>62</v>
      </c>
      <c r="Y178" s="100">
        <f t="shared" si="178"/>
        <v>64.599999999999994</v>
      </c>
      <c r="Z178" s="100">
        <f t="shared" si="172"/>
        <v>67.199999999999989</v>
      </c>
      <c r="AA178" s="100">
        <f t="shared" si="172"/>
        <v>69.799999999999983</v>
      </c>
      <c r="AB178" s="100">
        <f t="shared" si="172"/>
        <v>72.399999999999977</v>
      </c>
      <c r="AC178" s="103">
        <v>75</v>
      </c>
      <c r="AD178" s="100">
        <f t="shared" si="179"/>
        <v>78</v>
      </c>
      <c r="AE178" s="100">
        <f t="shared" si="173"/>
        <v>81</v>
      </c>
      <c r="AF178" s="100">
        <f t="shared" si="173"/>
        <v>84</v>
      </c>
      <c r="AG178" s="100">
        <f t="shared" si="173"/>
        <v>87</v>
      </c>
      <c r="AH178" s="103">
        <v>90</v>
      </c>
    </row>
    <row r="179" spans="1:34" x14ac:dyDescent="0.2">
      <c r="A179" s="91">
        <v>10</v>
      </c>
      <c r="B179" s="101">
        <v>2.4</v>
      </c>
      <c r="C179" s="93">
        <f t="shared" si="129"/>
        <v>10024</v>
      </c>
      <c r="D179" s="96">
        <v>30</v>
      </c>
      <c r="E179" s="97">
        <f t="shared" si="174"/>
        <v>31.2</v>
      </c>
      <c r="F179" s="97">
        <f t="shared" si="168"/>
        <v>32.4</v>
      </c>
      <c r="G179" s="97">
        <f t="shared" si="168"/>
        <v>33.6</v>
      </c>
      <c r="H179" s="97">
        <f t="shared" si="168"/>
        <v>34.800000000000004</v>
      </c>
      <c r="I179" s="96">
        <v>36</v>
      </c>
      <c r="J179" s="97">
        <f t="shared" si="175"/>
        <v>37.4</v>
      </c>
      <c r="K179" s="97">
        <f t="shared" si="169"/>
        <v>38.799999999999997</v>
      </c>
      <c r="L179" s="97">
        <f t="shared" si="169"/>
        <v>40.199999999999996</v>
      </c>
      <c r="M179" s="97">
        <f t="shared" si="169"/>
        <v>41.599999999999994</v>
      </c>
      <c r="N179" s="96">
        <v>43</v>
      </c>
      <c r="O179" s="97">
        <f t="shared" si="176"/>
        <v>44.8</v>
      </c>
      <c r="P179" s="97">
        <f t="shared" si="170"/>
        <v>46.599999999999994</v>
      </c>
      <c r="Q179" s="97">
        <f t="shared" si="170"/>
        <v>48.399999999999991</v>
      </c>
      <c r="R179" s="97">
        <f t="shared" si="170"/>
        <v>50.199999999999989</v>
      </c>
      <c r="S179" s="96">
        <v>52</v>
      </c>
      <c r="T179" s="97">
        <f t="shared" si="177"/>
        <v>54.2</v>
      </c>
      <c r="U179" s="97">
        <f t="shared" si="171"/>
        <v>56.400000000000006</v>
      </c>
      <c r="V179" s="97">
        <f t="shared" si="171"/>
        <v>58.600000000000009</v>
      </c>
      <c r="W179" s="97">
        <f t="shared" si="171"/>
        <v>60.800000000000011</v>
      </c>
      <c r="X179" s="96">
        <v>63</v>
      </c>
      <c r="Y179" s="97">
        <f t="shared" si="178"/>
        <v>65.8</v>
      </c>
      <c r="Z179" s="97">
        <f t="shared" si="172"/>
        <v>68.599999999999994</v>
      </c>
      <c r="AA179" s="97">
        <f t="shared" si="172"/>
        <v>71.399999999999991</v>
      </c>
      <c r="AB179" s="97">
        <f t="shared" si="172"/>
        <v>74.199999999999989</v>
      </c>
      <c r="AC179" s="96">
        <v>77</v>
      </c>
      <c r="AD179" s="97">
        <f t="shared" si="179"/>
        <v>80</v>
      </c>
      <c r="AE179" s="97">
        <f t="shared" si="173"/>
        <v>83</v>
      </c>
      <c r="AF179" s="97">
        <f t="shared" si="173"/>
        <v>86</v>
      </c>
      <c r="AG179" s="97">
        <f t="shared" si="173"/>
        <v>89</v>
      </c>
      <c r="AH179" s="96">
        <v>92</v>
      </c>
    </row>
    <row r="180" spans="1:34" x14ac:dyDescent="0.2">
      <c r="A180" s="91">
        <v>10</v>
      </c>
      <c r="B180" s="92">
        <v>2.6</v>
      </c>
      <c r="C180" s="93">
        <f t="shared" si="129"/>
        <v>10026</v>
      </c>
      <c r="D180" s="103">
        <v>31</v>
      </c>
      <c r="E180" s="102">
        <f t="shared" si="174"/>
        <v>32.200000000000003</v>
      </c>
      <c r="F180" s="102">
        <f t="shared" si="168"/>
        <v>33.400000000000006</v>
      </c>
      <c r="G180" s="102">
        <f t="shared" si="168"/>
        <v>34.600000000000009</v>
      </c>
      <c r="H180" s="102">
        <f t="shared" si="168"/>
        <v>35.800000000000011</v>
      </c>
      <c r="I180" s="103">
        <v>37</v>
      </c>
      <c r="J180" s="100">
        <f t="shared" si="175"/>
        <v>38.4</v>
      </c>
      <c r="K180" s="100">
        <f t="shared" si="169"/>
        <v>39.799999999999997</v>
      </c>
      <c r="L180" s="100">
        <f t="shared" si="169"/>
        <v>41.199999999999996</v>
      </c>
      <c r="M180" s="100">
        <f t="shared" si="169"/>
        <v>42.599999999999994</v>
      </c>
      <c r="N180" s="103">
        <v>44</v>
      </c>
      <c r="O180" s="100">
        <f t="shared" si="176"/>
        <v>45.8</v>
      </c>
      <c r="P180" s="100">
        <f t="shared" si="170"/>
        <v>47.599999999999994</v>
      </c>
      <c r="Q180" s="100">
        <f t="shared" si="170"/>
        <v>49.399999999999991</v>
      </c>
      <c r="R180" s="100">
        <f t="shared" si="170"/>
        <v>51.199999999999989</v>
      </c>
      <c r="S180" s="103">
        <v>53</v>
      </c>
      <c r="T180" s="100">
        <f t="shared" si="177"/>
        <v>55.4</v>
      </c>
      <c r="U180" s="100">
        <f t="shared" si="171"/>
        <v>57.8</v>
      </c>
      <c r="V180" s="100">
        <f t="shared" si="171"/>
        <v>60.199999999999996</v>
      </c>
      <c r="W180" s="100">
        <f t="shared" si="171"/>
        <v>62.599999999999994</v>
      </c>
      <c r="X180" s="103">
        <v>65</v>
      </c>
      <c r="Y180" s="100">
        <f t="shared" si="178"/>
        <v>67.599999999999994</v>
      </c>
      <c r="Z180" s="100">
        <f t="shared" si="172"/>
        <v>70.199999999999989</v>
      </c>
      <c r="AA180" s="100">
        <f t="shared" si="172"/>
        <v>72.799999999999983</v>
      </c>
      <c r="AB180" s="100">
        <f t="shared" si="172"/>
        <v>75.399999999999977</v>
      </c>
      <c r="AC180" s="103">
        <v>78</v>
      </c>
      <c r="AD180" s="100">
        <f t="shared" si="179"/>
        <v>81.2</v>
      </c>
      <c r="AE180" s="100">
        <f t="shared" si="173"/>
        <v>84.4</v>
      </c>
      <c r="AF180" s="100">
        <f t="shared" si="173"/>
        <v>87.600000000000009</v>
      </c>
      <c r="AG180" s="100">
        <f t="shared" si="173"/>
        <v>90.800000000000011</v>
      </c>
      <c r="AH180" s="103">
        <v>94</v>
      </c>
    </row>
    <row r="181" spans="1:34" x14ac:dyDescent="0.2">
      <c r="A181" s="91">
        <v>10</v>
      </c>
      <c r="B181" s="101">
        <v>2.8</v>
      </c>
      <c r="C181" s="93">
        <f t="shared" si="129"/>
        <v>10028</v>
      </c>
      <c r="D181" s="96">
        <v>31</v>
      </c>
      <c r="E181" s="97">
        <f t="shared" si="174"/>
        <v>32.200000000000003</v>
      </c>
      <c r="F181" s="97">
        <f t="shared" si="168"/>
        <v>33.400000000000006</v>
      </c>
      <c r="G181" s="97">
        <f t="shared" si="168"/>
        <v>34.600000000000009</v>
      </c>
      <c r="H181" s="97">
        <f t="shared" si="168"/>
        <v>35.800000000000011</v>
      </c>
      <c r="I181" s="96">
        <v>37</v>
      </c>
      <c r="J181" s="97">
        <f t="shared" si="175"/>
        <v>38.6</v>
      </c>
      <c r="K181" s="97">
        <f t="shared" si="169"/>
        <v>40.200000000000003</v>
      </c>
      <c r="L181" s="97">
        <f t="shared" si="169"/>
        <v>41.800000000000004</v>
      </c>
      <c r="M181" s="97">
        <f t="shared" si="169"/>
        <v>43.400000000000006</v>
      </c>
      <c r="N181" s="96">
        <v>45</v>
      </c>
      <c r="O181" s="97">
        <f t="shared" si="176"/>
        <v>46.8</v>
      </c>
      <c r="P181" s="97">
        <f t="shared" si="170"/>
        <v>48.599999999999994</v>
      </c>
      <c r="Q181" s="97">
        <f t="shared" si="170"/>
        <v>50.399999999999991</v>
      </c>
      <c r="R181" s="97">
        <f t="shared" si="170"/>
        <v>52.199999999999989</v>
      </c>
      <c r="S181" s="96">
        <v>54</v>
      </c>
      <c r="T181" s="97">
        <f t="shared" si="177"/>
        <v>56.4</v>
      </c>
      <c r="U181" s="97">
        <f t="shared" si="171"/>
        <v>58.8</v>
      </c>
      <c r="V181" s="97">
        <f t="shared" si="171"/>
        <v>61.199999999999996</v>
      </c>
      <c r="W181" s="97">
        <f t="shared" si="171"/>
        <v>63.599999999999994</v>
      </c>
      <c r="X181" s="96">
        <v>66</v>
      </c>
      <c r="Y181" s="97">
        <f t="shared" si="178"/>
        <v>68.8</v>
      </c>
      <c r="Z181" s="97">
        <f t="shared" si="172"/>
        <v>71.599999999999994</v>
      </c>
      <c r="AA181" s="97">
        <f t="shared" si="172"/>
        <v>74.399999999999991</v>
      </c>
      <c r="AB181" s="97">
        <f t="shared" si="172"/>
        <v>77.199999999999989</v>
      </c>
      <c r="AC181" s="96">
        <v>80</v>
      </c>
      <c r="AD181" s="97">
        <f t="shared" si="179"/>
        <v>83.2</v>
      </c>
      <c r="AE181" s="97">
        <f t="shared" si="173"/>
        <v>86.4</v>
      </c>
      <c r="AF181" s="97">
        <f t="shared" si="173"/>
        <v>89.600000000000009</v>
      </c>
      <c r="AG181" s="97">
        <f t="shared" si="173"/>
        <v>92.800000000000011</v>
      </c>
      <c r="AH181" s="96">
        <v>96</v>
      </c>
    </row>
    <row r="182" spans="1:34" x14ac:dyDescent="0.2">
      <c r="A182" s="91">
        <v>10</v>
      </c>
      <c r="B182" s="92">
        <v>3</v>
      </c>
      <c r="C182" s="93">
        <f t="shared" si="129"/>
        <v>10030</v>
      </c>
      <c r="D182" s="103">
        <v>32</v>
      </c>
      <c r="E182" s="102">
        <f t="shared" si="174"/>
        <v>33.200000000000003</v>
      </c>
      <c r="F182" s="102">
        <f t="shared" si="168"/>
        <v>34.400000000000006</v>
      </c>
      <c r="G182" s="102">
        <f t="shared" si="168"/>
        <v>35.600000000000009</v>
      </c>
      <c r="H182" s="102">
        <f t="shared" si="168"/>
        <v>36.800000000000011</v>
      </c>
      <c r="I182" s="103">
        <v>38</v>
      </c>
      <c r="J182" s="100">
        <f t="shared" si="175"/>
        <v>39.6</v>
      </c>
      <c r="K182" s="100">
        <f t="shared" si="169"/>
        <v>41.2</v>
      </c>
      <c r="L182" s="100">
        <f t="shared" si="169"/>
        <v>42.800000000000004</v>
      </c>
      <c r="M182" s="100">
        <f t="shared" si="169"/>
        <v>44.400000000000006</v>
      </c>
      <c r="N182" s="103">
        <v>46</v>
      </c>
      <c r="O182" s="100">
        <f t="shared" si="176"/>
        <v>47.8</v>
      </c>
      <c r="P182" s="100">
        <f t="shared" si="170"/>
        <v>49.599999999999994</v>
      </c>
      <c r="Q182" s="100">
        <f t="shared" si="170"/>
        <v>51.399999999999991</v>
      </c>
      <c r="R182" s="100">
        <f t="shared" si="170"/>
        <v>53.199999999999989</v>
      </c>
      <c r="S182" s="103">
        <v>55</v>
      </c>
      <c r="T182" s="100">
        <f t="shared" si="177"/>
        <v>57.4</v>
      </c>
      <c r="U182" s="100">
        <f t="shared" si="171"/>
        <v>59.8</v>
      </c>
      <c r="V182" s="100">
        <f t="shared" si="171"/>
        <v>62.199999999999996</v>
      </c>
      <c r="W182" s="100">
        <f t="shared" si="171"/>
        <v>64.599999999999994</v>
      </c>
      <c r="X182" s="103">
        <v>67</v>
      </c>
      <c r="Y182" s="100">
        <f t="shared" si="178"/>
        <v>69.8</v>
      </c>
      <c r="Z182" s="100">
        <f t="shared" si="172"/>
        <v>72.599999999999994</v>
      </c>
      <c r="AA182" s="100">
        <f t="shared" si="172"/>
        <v>75.399999999999991</v>
      </c>
      <c r="AB182" s="100">
        <f t="shared" si="172"/>
        <v>78.199999999999989</v>
      </c>
      <c r="AC182" s="103">
        <v>81</v>
      </c>
      <c r="AD182" s="100">
        <f t="shared" si="179"/>
        <v>84.2</v>
      </c>
      <c r="AE182" s="100">
        <f t="shared" si="173"/>
        <v>87.4</v>
      </c>
      <c r="AF182" s="100">
        <f t="shared" si="173"/>
        <v>90.600000000000009</v>
      </c>
      <c r="AG182" s="100">
        <f t="shared" si="173"/>
        <v>93.800000000000011</v>
      </c>
      <c r="AH182" s="103">
        <v>97</v>
      </c>
    </row>
    <row r="183" spans="1:34" x14ac:dyDescent="0.2">
      <c r="A183" s="91">
        <v>11</v>
      </c>
      <c r="B183" s="92">
        <v>0</v>
      </c>
      <c r="C183" s="93">
        <f t="shared" si="129"/>
        <v>11000</v>
      </c>
      <c r="D183" s="102">
        <v>22.4</v>
      </c>
      <c r="E183" s="102">
        <v>23.36</v>
      </c>
      <c r="F183" s="102">
        <v>24.32</v>
      </c>
      <c r="G183" s="102">
        <v>25.28</v>
      </c>
      <c r="H183" s="102">
        <v>26.24</v>
      </c>
      <c r="I183" s="102">
        <v>27.2</v>
      </c>
      <c r="J183" s="102">
        <v>28.28</v>
      </c>
      <c r="K183" s="102">
        <v>29.36</v>
      </c>
      <c r="L183" s="102">
        <v>30.44</v>
      </c>
      <c r="M183" s="102">
        <v>31.52</v>
      </c>
      <c r="N183" s="102">
        <v>32.6</v>
      </c>
      <c r="O183" s="102">
        <v>33.92</v>
      </c>
      <c r="P183" s="102">
        <v>35.24</v>
      </c>
      <c r="Q183" s="102">
        <v>36.56</v>
      </c>
      <c r="R183" s="102">
        <v>37.880000000000003</v>
      </c>
      <c r="S183" s="102">
        <v>39.200000000000003</v>
      </c>
      <c r="T183" s="102">
        <v>40.68</v>
      </c>
      <c r="U183" s="102">
        <v>42.16</v>
      </c>
      <c r="V183" s="102">
        <v>43.64</v>
      </c>
      <c r="W183" s="102">
        <v>45.12</v>
      </c>
      <c r="X183" s="102">
        <v>46.6</v>
      </c>
      <c r="Y183" s="102">
        <v>48.28</v>
      </c>
      <c r="Z183" s="102">
        <v>49.96</v>
      </c>
      <c r="AA183" s="102">
        <v>51.64</v>
      </c>
      <c r="AB183" s="102">
        <v>53.32</v>
      </c>
      <c r="AC183" s="102">
        <v>55</v>
      </c>
      <c r="AD183" s="102">
        <v>57.08</v>
      </c>
      <c r="AE183" s="102">
        <v>59.16</v>
      </c>
      <c r="AF183" s="102">
        <v>61.24</v>
      </c>
      <c r="AG183" s="102">
        <v>63.32</v>
      </c>
      <c r="AH183" s="102">
        <v>65.400000000000006</v>
      </c>
    </row>
    <row r="184" spans="1:34" x14ac:dyDescent="0.2">
      <c r="A184" s="91">
        <v>11</v>
      </c>
      <c r="B184" s="92">
        <v>0.2</v>
      </c>
      <c r="C184" s="93">
        <f t="shared" si="129"/>
        <v>11002</v>
      </c>
      <c r="D184" s="102">
        <v>22.4</v>
      </c>
      <c r="E184" s="102">
        <v>23.36</v>
      </c>
      <c r="F184" s="102">
        <v>24.32</v>
      </c>
      <c r="G184" s="102">
        <v>25.28</v>
      </c>
      <c r="H184" s="102">
        <v>26.24</v>
      </c>
      <c r="I184" s="102">
        <v>27.2</v>
      </c>
      <c r="J184" s="102">
        <v>28.28</v>
      </c>
      <c r="K184" s="102">
        <v>29.36</v>
      </c>
      <c r="L184" s="102">
        <v>30.44</v>
      </c>
      <c r="M184" s="102">
        <v>31.52</v>
      </c>
      <c r="N184" s="102">
        <v>32.6</v>
      </c>
      <c r="O184" s="102">
        <v>33.92</v>
      </c>
      <c r="P184" s="102">
        <v>35.24</v>
      </c>
      <c r="Q184" s="102">
        <v>36.56</v>
      </c>
      <c r="R184" s="102">
        <v>37.880000000000003</v>
      </c>
      <c r="S184" s="102">
        <v>39.200000000000003</v>
      </c>
      <c r="T184" s="102">
        <v>40.68</v>
      </c>
      <c r="U184" s="102">
        <v>42.16</v>
      </c>
      <c r="V184" s="102">
        <v>43.64</v>
      </c>
      <c r="W184" s="102">
        <v>45.12</v>
      </c>
      <c r="X184" s="102">
        <v>46.6</v>
      </c>
      <c r="Y184" s="102">
        <v>48.28</v>
      </c>
      <c r="Z184" s="102">
        <v>49.96</v>
      </c>
      <c r="AA184" s="102">
        <v>51.64</v>
      </c>
      <c r="AB184" s="102">
        <v>53.32</v>
      </c>
      <c r="AC184" s="102">
        <v>55</v>
      </c>
      <c r="AD184" s="102">
        <v>57.08</v>
      </c>
      <c r="AE184" s="102">
        <v>59.16</v>
      </c>
      <c r="AF184" s="102">
        <v>61.24</v>
      </c>
      <c r="AG184" s="102">
        <v>63.32</v>
      </c>
      <c r="AH184" s="102">
        <v>65.400000000000006</v>
      </c>
    </row>
    <row r="185" spans="1:34" x14ac:dyDescent="0.2">
      <c r="A185" s="91">
        <v>11</v>
      </c>
      <c r="B185" s="95">
        <v>0.4</v>
      </c>
      <c r="C185" s="93">
        <f t="shared" si="129"/>
        <v>11004</v>
      </c>
      <c r="D185" s="97">
        <f t="shared" ref="D185:AH185" si="180">-(D169-D249)*1/5+D169</f>
        <v>22.4</v>
      </c>
      <c r="E185" s="97">
        <f t="shared" si="180"/>
        <v>23.36</v>
      </c>
      <c r="F185" s="97">
        <f t="shared" si="180"/>
        <v>24.32</v>
      </c>
      <c r="G185" s="97">
        <f t="shared" si="180"/>
        <v>25.28</v>
      </c>
      <c r="H185" s="97">
        <f t="shared" si="180"/>
        <v>26.240000000000002</v>
      </c>
      <c r="I185" s="97">
        <f t="shared" si="180"/>
        <v>27.2</v>
      </c>
      <c r="J185" s="97">
        <f t="shared" si="180"/>
        <v>28.28</v>
      </c>
      <c r="K185" s="97">
        <f t="shared" si="180"/>
        <v>29.36</v>
      </c>
      <c r="L185" s="97">
        <f t="shared" si="180"/>
        <v>30.44</v>
      </c>
      <c r="M185" s="97">
        <f t="shared" si="180"/>
        <v>31.520000000000003</v>
      </c>
      <c r="N185" s="97">
        <f t="shared" si="180"/>
        <v>32.6</v>
      </c>
      <c r="O185" s="97">
        <f t="shared" si="180"/>
        <v>33.92</v>
      </c>
      <c r="P185" s="97">
        <f t="shared" si="180"/>
        <v>35.239999999999995</v>
      </c>
      <c r="Q185" s="97">
        <f t="shared" si="180"/>
        <v>36.559999999999995</v>
      </c>
      <c r="R185" s="97">
        <f t="shared" si="180"/>
        <v>37.879999999999995</v>
      </c>
      <c r="S185" s="97">
        <f t="shared" si="180"/>
        <v>39.200000000000003</v>
      </c>
      <c r="T185" s="97">
        <f t="shared" si="180"/>
        <v>40.68</v>
      </c>
      <c r="U185" s="97">
        <f t="shared" si="180"/>
        <v>42.160000000000004</v>
      </c>
      <c r="V185" s="97">
        <f t="shared" si="180"/>
        <v>43.64</v>
      </c>
      <c r="W185" s="97">
        <f t="shared" si="180"/>
        <v>45.120000000000005</v>
      </c>
      <c r="X185" s="97">
        <f t="shared" si="180"/>
        <v>46.6</v>
      </c>
      <c r="Y185" s="97">
        <f t="shared" si="180"/>
        <v>48.28</v>
      </c>
      <c r="Z185" s="97">
        <f t="shared" si="180"/>
        <v>49.959999999999994</v>
      </c>
      <c r="AA185" s="97">
        <f t="shared" si="180"/>
        <v>51.639999999999993</v>
      </c>
      <c r="AB185" s="97">
        <f t="shared" si="180"/>
        <v>53.319999999999993</v>
      </c>
      <c r="AC185" s="97">
        <f t="shared" si="180"/>
        <v>55</v>
      </c>
      <c r="AD185" s="97">
        <f t="shared" si="180"/>
        <v>57.080000000000005</v>
      </c>
      <c r="AE185" s="97">
        <f t="shared" si="180"/>
        <v>59.160000000000004</v>
      </c>
      <c r="AF185" s="97">
        <f t="shared" si="180"/>
        <v>61.240000000000009</v>
      </c>
      <c r="AG185" s="97">
        <f t="shared" si="180"/>
        <v>63.320000000000007</v>
      </c>
      <c r="AH185" s="97">
        <f t="shared" si="180"/>
        <v>65.400000000000006</v>
      </c>
    </row>
    <row r="186" spans="1:34" x14ac:dyDescent="0.2">
      <c r="A186" s="91">
        <v>11</v>
      </c>
      <c r="B186" s="92">
        <v>0.6</v>
      </c>
      <c r="C186" s="93">
        <f t="shared" si="129"/>
        <v>11006</v>
      </c>
      <c r="D186" s="102">
        <f t="shared" ref="D186:AH186" si="181">-(D170-D250)*1/5+D170</f>
        <v>23.4</v>
      </c>
      <c r="E186" s="102">
        <f t="shared" si="181"/>
        <v>24.32</v>
      </c>
      <c r="F186" s="102">
        <f t="shared" si="181"/>
        <v>25.240000000000002</v>
      </c>
      <c r="G186" s="102">
        <f t="shared" si="181"/>
        <v>26.16</v>
      </c>
      <c r="H186" s="102">
        <f t="shared" si="181"/>
        <v>27.080000000000002</v>
      </c>
      <c r="I186" s="102">
        <f t="shared" si="181"/>
        <v>28</v>
      </c>
      <c r="J186" s="102">
        <f t="shared" si="181"/>
        <v>29.12</v>
      </c>
      <c r="K186" s="102">
        <f t="shared" si="181"/>
        <v>30.24</v>
      </c>
      <c r="L186" s="102">
        <f t="shared" si="181"/>
        <v>31.360000000000003</v>
      </c>
      <c r="M186" s="102">
        <f t="shared" si="181"/>
        <v>32.480000000000004</v>
      </c>
      <c r="N186" s="102">
        <f t="shared" si="181"/>
        <v>33.6</v>
      </c>
      <c r="O186" s="102">
        <f t="shared" si="181"/>
        <v>34.92</v>
      </c>
      <c r="P186" s="102">
        <f t="shared" si="181"/>
        <v>36.239999999999995</v>
      </c>
      <c r="Q186" s="102">
        <f t="shared" si="181"/>
        <v>37.559999999999995</v>
      </c>
      <c r="R186" s="102">
        <f t="shared" si="181"/>
        <v>38.879999999999995</v>
      </c>
      <c r="S186" s="102">
        <f t="shared" si="181"/>
        <v>40.200000000000003</v>
      </c>
      <c r="T186" s="102">
        <f t="shared" si="181"/>
        <v>41.68</v>
      </c>
      <c r="U186" s="102">
        <f t="shared" si="181"/>
        <v>43.160000000000004</v>
      </c>
      <c r="V186" s="102">
        <f t="shared" si="181"/>
        <v>44.64</v>
      </c>
      <c r="W186" s="102">
        <f t="shared" si="181"/>
        <v>46.120000000000005</v>
      </c>
      <c r="X186" s="102">
        <f t="shared" si="181"/>
        <v>47.6</v>
      </c>
      <c r="Y186" s="102">
        <f t="shared" si="181"/>
        <v>49.48</v>
      </c>
      <c r="Z186" s="102">
        <f t="shared" si="181"/>
        <v>51.36</v>
      </c>
      <c r="AA186" s="102">
        <f t="shared" si="181"/>
        <v>53.24</v>
      </c>
      <c r="AB186" s="102">
        <f t="shared" si="181"/>
        <v>55.12</v>
      </c>
      <c r="AC186" s="102">
        <f t="shared" si="181"/>
        <v>57</v>
      </c>
      <c r="AD186" s="102">
        <f t="shared" si="181"/>
        <v>59.24</v>
      </c>
      <c r="AE186" s="102">
        <f t="shared" si="181"/>
        <v>61.48</v>
      </c>
      <c r="AF186" s="102">
        <f t="shared" si="181"/>
        <v>63.720000000000006</v>
      </c>
      <c r="AG186" s="102">
        <f t="shared" si="181"/>
        <v>65.960000000000008</v>
      </c>
      <c r="AH186" s="102">
        <f t="shared" si="181"/>
        <v>68.2</v>
      </c>
    </row>
    <row r="187" spans="1:34" x14ac:dyDescent="0.2">
      <c r="A187" s="91">
        <v>11</v>
      </c>
      <c r="B187" s="101">
        <v>0.8</v>
      </c>
      <c r="C187" s="93">
        <f t="shared" si="129"/>
        <v>11008</v>
      </c>
      <c r="D187" s="97">
        <f t="shared" ref="D187:AH187" si="182">-(D171-D251)*1/5+D171</f>
        <v>24.2</v>
      </c>
      <c r="E187" s="97">
        <f t="shared" si="182"/>
        <v>25.12</v>
      </c>
      <c r="F187" s="97">
        <f t="shared" si="182"/>
        <v>26.04</v>
      </c>
      <c r="G187" s="97">
        <f t="shared" si="182"/>
        <v>26.96</v>
      </c>
      <c r="H187" s="97">
        <f t="shared" si="182"/>
        <v>27.880000000000003</v>
      </c>
      <c r="I187" s="97">
        <f t="shared" si="182"/>
        <v>28.8</v>
      </c>
      <c r="J187" s="97">
        <f t="shared" si="182"/>
        <v>29.92</v>
      </c>
      <c r="K187" s="97">
        <f t="shared" si="182"/>
        <v>31.040000000000006</v>
      </c>
      <c r="L187" s="97">
        <f t="shared" si="182"/>
        <v>32.160000000000011</v>
      </c>
      <c r="M187" s="97">
        <f t="shared" si="182"/>
        <v>33.280000000000008</v>
      </c>
      <c r="N187" s="97">
        <f t="shared" si="182"/>
        <v>34.4</v>
      </c>
      <c r="O187" s="97">
        <f t="shared" si="182"/>
        <v>35.72</v>
      </c>
      <c r="P187" s="97">
        <f t="shared" si="182"/>
        <v>37.04</v>
      </c>
      <c r="Q187" s="97">
        <f t="shared" si="182"/>
        <v>38.36</v>
      </c>
      <c r="R187" s="97">
        <f t="shared" si="182"/>
        <v>39.679999999999993</v>
      </c>
      <c r="S187" s="97">
        <f t="shared" si="182"/>
        <v>41</v>
      </c>
      <c r="T187" s="97">
        <f t="shared" si="182"/>
        <v>42.68</v>
      </c>
      <c r="U187" s="97">
        <f t="shared" si="182"/>
        <v>44.359999999999992</v>
      </c>
      <c r="V187" s="97">
        <f t="shared" si="182"/>
        <v>46.039999999999992</v>
      </c>
      <c r="W187" s="97">
        <f t="shared" si="182"/>
        <v>47.719999999999992</v>
      </c>
      <c r="X187" s="97">
        <f t="shared" si="182"/>
        <v>49.4</v>
      </c>
      <c r="Y187" s="97">
        <f t="shared" si="182"/>
        <v>51.28</v>
      </c>
      <c r="Z187" s="97">
        <f t="shared" si="182"/>
        <v>53.16</v>
      </c>
      <c r="AA187" s="97">
        <f t="shared" si="182"/>
        <v>55.04</v>
      </c>
      <c r="AB187" s="97">
        <f t="shared" si="182"/>
        <v>56.92</v>
      </c>
      <c r="AC187" s="97">
        <f t="shared" si="182"/>
        <v>58.8</v>
      </c>
      <c r="AD187" s="97">
        <f t="shared" si="182"/>
        <v>61.040000000000006</v>
      </c>
      <c r="AE187" s="97">
        <f t="shared" si="182"/>
        <v>63.280000000000008</v>
      </c>
      <c r="AF187" s="97">
        <f t="shared" si="182"/>
        <v>65.52000000000001</v>
      </c>
      <c r="AG187" s="97">
        <f t="shared" si="182"/>
        <v>67.760000000000019</v>
      </c>
      <c r="AH187" s="97">
        <f t="shared" si="182"/>
        <v>70</v>
      </c>
    </row>
    <row r="188" spans="1:34" x14ac:dyDescent="0.2">
      <c r="A188" s="91">
        <v>11</v>
      </c>
      <c r="B188" s="92">
        <v>1</v>
      </c>
      <c r="C188" s="93">
        <f t="shared" si="129"/>
        <v>11010</v>
      </c>
      <c r="D188" s="102">
        <f t="shared" ref="D188:AH188" si="183">-(D172-D252)*1/5+D172</f>
        <v>24.4</v>
      </c>
      <c r="E188" s="102">
        <f t="shared" si="183"/>
        <v>25.32</v>
      </c>
      <c r="F188" s="102">
        <f t="shared" si="183"/>
        <v>26.240000000000002</v>
      </c>
      <c r="G188" s="102">
        <f t="shared" si="183"/>
        <v>27.16</v>
      </c>
      <c r="H188" s="102">
        <f t="shared" si="183"/>
        <v>28.080000000000002</v>
      </c>
      <c r="I188" s="102">
        <f t="shared" si="183"/>
        <v>29</v>
      </c>
      <c r="J188" s="102">
        <f t="shared" si="183"/>
        <v>30.12</v>
      </c>
      <c r="K188" s="102">
        <f t="shared" si="183"/>
        <v>31.240000000000006</v>
      </c>
      <c r="L188" s="102">
        <f t="shared" si="183"/>
        <v>32.360000000000007</v>
      </c>
      <c r="M188" s="102">
        <f t="shared" si="183"/>
        <v>33.480000000000011</v>
      </c>
      <c r="N188" s="102">
        <f t="shared" si="183"/>
        <v>34.6</v>
      </c>
      <c r="O188" s="102">
        <f t="shared" si="183"/>
        <v>36.08</v>
      </c>
      <c r="P188" s="102">
        <f t="shared" si="183"/>
        <v>37.56</v>
      </c>
      <c r="Q188" s="102">
        <f t="shared" si="183"/>
        <v>39.040000000000006</v>
      </c>
      <c r="R188" s="102">
        <f t="shared" si="183"/>
        <v>40.520000000000003</v>
      </c>
      <c r="S188" s="102">
        <f t="shared" si="183"/>
        <v>42</v>
      </c>
      <c r="T188" s="102">
        <f t="shared" si="183"/>
        <v>43.68</v>
      </c>
      <c r="U188" s="102">
        <f t="shared" si="183"/>
        <v>45.359999999999992</v>
      </c>
      <c r="V188" s="102">
        <f t="shared" si="183"/>
        <v>47.039999999999992</v>
      </c>
      <c r="W188" s="102">
        <f t="shared" si="183"/>
        <v>48.719999999999992</v>
      </c>
      <c r="X188" s="102">
        <f t="shared" si="183"/>
        <v>50.4</v>
      </c>
      <c r="Y188" s="102">
        <f t="shared" si="183"/>
        <v>52.440000000000005</v>
      </c>
      <c r="Z188" s="102">
        <f t="shared" si="183"/>
        <v>54.480000000000004</v>
      </c>
      <c r="AA188" s="102">
        <f t="shared" si="183"/>
        <v>56.52</v>
      </c>
      <c r="AB188" s="102">
        <f t="shared" si="183"/>
        <v>58.560000000000009</v>
      </c>
      <c r="AC188" s="102">
        <f t="shared" si="183"/>
        <v>60.6</v>
      </c>
      <c r="AD188" s="102">
        <f t="shared" si="183"/>
        <v>63.039999999999992</v>
      </c>
      <c r="AE188" s="102">
        <f t="shared" si="183"/>
        <v>65.47999999999999</v>
      </c>
      <c r="AF188" s="102">
        <f t="shared" si="183"/>
        <v>67.919999999999987</v>
      </c>
      <c r="AG188" s="102">
        <f t="shared" si="183"/>
        <v>70.359999999999985</v>
      </c>
      <c r="AH188" s="102">
        <f t="shared" si="183"/>
        <v>72.8</v>
      </c>
    </row>
    <row r="189" spans="1:34" x14ac:dyDescent="0.2">
      <c r="A189" s="91">
        <v>11</v>
      </c>
      <c r="B189" s="101">
        <v>1.2</v>
      </c>
      <c r="C189" s="93">
        <f t="shared" si="129"/>
        <v>11012</v>
      </c>
      <c r="D189" s="97">
        <f t="shared" ref="D189:AH189" si="184">-(D173-D253)*1/5+D173</f>
        <v>25.2</v>
      </c>
      <c r="E189" s="97">
        <f t="shared" si="184"/>
        <v>26.12</v>
      </c>
      <c r="F189" s="97">
        <f t="shared" si="184"/>
        <v>27.04</v>
      </c>
      <c r="G189" s="97">
        <f t="shared" si="184"/>
        <v>27.96</v>
      </c>
      <c r="H189" s="97">
        <f t="shared" si="184"/>
        <v>28.880000000000003</v>
      </c>
      <c r="I189" s="97">
        <f t="shared" si="184"/>
        <v>29.8</v>
      </c>
      <c r="J189" s="97">
        <f t="shared" si="184"/>
        <v>30.92</v>
      </c>
      <c r="K189" s="97">
        <f t="shared" si="184"/>
        <v>32.040000000000006</v>
      </c>
      <c r="L189" s="97">
        <f t="shared" si="184"/>
        <v>33.160000000000011</v>
      </c>
      <c r="M189" s="97">
        <f t="shared" si="184"/>
        <v>34.280000000000008</v>
      </c>
      <c r="N189" s="97">
        <f t="shared" si="184"/>
        <v>35.4</v>
      </c>
      <c r="O189" s="97">
        <f t="shared" si="184"/>
        <v>36.92</v>
      </c>
      <c r="P189" s="97">
        <f t="shared" si="184"/>
        <v>38.440000000000005</v>
      </c>
      <c r="Q189" s="97">
        <f t="shared" si="184"/>
        <v>39.96</v>
      </c>
      <c r="R189" s="97">
        <f t="shared" si="184"/>
        <v>41.480000000000004</v>
      </c>
      <c r="S189" s="97">
        <f t="shared" si="184"/>
        <v>43</v>
      </c>
      <c r="T189" s="97">
        <f t="shared" si="184"/>
        <v>44.68</v>
      </c>
      <c r="U189" s="97">
        <f t="shared" si="184"/>
        <v>46.36</v>
      </c>
      <c r="V189" s="97">
        <f t="shared" si="184"/>
        <v>48.039999999999992</v>
      </c>
      <c r="W189" s="97">
        <f t="shared" si="184"/>
        <v>49.719999999999992</v>
      </c>
      <c r="X189" s="97">
        <f t="shared" si="184"/>
        <v>51.4</v>
      </c>
      <c r="Y189" s="97">
        <f t="shared" si="184"/>
        <v>53.64</v>
      </c>
      <c r="Z189" s="97">
        <f t="shared" si="184"/>
        <v>55.879999999999995</v>
      </c>
      <c r="AA189" s="97">
        <f t="shared" si="184"/>
        <v>58.12</v>
      </c>
      <c r="AB189" s="97">
        <f t="shared" si="184"/>
        <v>60.36</v>
      </c>
      <c r="AC189" s="97">
        <f t="shared" si="184"/>
        <v>62.6</v>
      </c>
      <c r="AD189" s="97">
        <f t="shared" si="184"/>
        <v>65</v>
      </c>
      <c r="AE189" s="97">
        <f t="shared" si="184"/>
        <v>67.399999999999991</v>
      </c>
      <c r="AF189" s="97">
        <f t="shared" si="184"/>
        <v>69.799999999999983</v>
      </c>
      <c r="AG189" s="97">
        <f t="shared" si="184"/>
        <v>72.199999999999989</v>
      </c>
      <c r="AH189" s="97">
        <f t="shared" si="184"/>
        <v>74.599999999999994</v>
      </c>
    </row>
    <row r="190" spans="1:34" x14ac:dyDescent="0.2">
      <c r="A190" s="91">
        <v>11</v>
      </c>
      <c r="B190" s="92">
        <v>1.4</v>
      </c>
      <c r="C190" s="93">
        <f t="shared" si="129"/>
        <v>11014</v>
      </c>
      <c r="D190" s="102">
        <f t="shared" ref="D190:AH190" si="185">-(D174-D254)*1/5+D174</f>
        <v>25.2</v>
      </c>
      <c r="E190" s="102">
        <f t="shared" si="185"/>
        <v>26.32</v>
      </c>
      <c r="F190" s="102">
        <f t="shared" si="185"/>
        <v>27.439999999999998</v>
      </c>
      <c r="G190" s="102">
        <f t="shared" si="185"/>
        <v>28.56</v>
      </c>
      <c r="H190" s="102">
        <f t="shared" si="185"/>
        <v>29.68</v>
      </c>
      <c r="I190" s="102">
        <f t="shared" si="185"/>
        <v>30.8</v>
      </c>
      <c r="J190" s="102">
        <f t="shared" si="185"/>
        <v>31.92</v>
      </c>
      <c r="K190" s="102">
        <f t="shared" si="185"/>
        <v>33.040000000000006</v>
      </c>
      <c r="L190" s="102">
        <f t="shared" si="185"/>
        <v>34.160000000000011</v>
      </c>
      <c r="M190" s="102">
        <f t="shared" si="185"/>
        <v>35.280000000000008</v>
      </c>
      <c r="N190" s="102">
        <f t="shared" si="185"/>
        <v>36.4</v>
      </c>
      <c r="O190" s="102">
        <f t="shared" si="185"/>
        <v>37.880000000000003</v>
      </c>
      <c r="P190" s="102">
        <f t="shared" si="185"/>
        <v>39.36</v>
      </c>
      <c r="Q190" s="102">
        <f t="shared" si="185"/>
        <v>40.840000000000003</v>
      </c>
      <c r="R190" s="102">
        <f t="shared" si="185"/>
        <v>42.320000000000007</v>
      </c>
      <c r="S190" s="102">
        <f t="shared" si="185"/>
        <v>43.8</v>
      </c>
      <c r="T190" s="102">
        <f t="shared" si="185"/>
        <v>45.68</v>
      </c>
      <c r="U190" s="102">
        <f t="shared" si="185"/>
        <v>47.56</v>
      </c>
      <c r="V190" s="102">
        <f t="shared" si="185"/>
        <v>49.44</v>
      </c>
      <c r="W190" s="102">
        <f t="shared" si="185"/>
        <v>51.32</v>
      </c>
      <c r="X190" s="102">
        <f t="shared" si="185"/>
        <v>53.2</v>
      </c>
      <c r="Y190" s="102">
        <f t="shared" si="185"/>
        <v>55.44</v>
      </c>
      <c r="Z190" s="102">
        <f t="shared" si="185"/>
        <v>57.68</v>
      </c>
      <c r="AA190" s="102">
        <f t="shared" si="185"/>
        <v>59.92</v>
      </c>
      <c r="AB190" s="102">
        <f t="shared" si="185"/>
        <v>62.160000000000011</v>
      </c>
      <c r="AC190" s="102">
        <f t="shared" si="185"/>
        <v>64.400000000000006</v>
      </c>
      <c r="AD190" s="102">
        <f t="shared" si="185"/>
        <v>66.839999999999989</v>
      </c>
      <c r="AE190" s="102">
        <f t="shared" si="185"/>
        <v>69.279999999999987</v>
      </c>
      <c r="AF190" s="102">
        <f t="shared" si="185"/>
        <v>71.719999999999985</v>
      </c>
      <c r="AG190" s="102">
        <f t="shared" si="185"/>
        <v>74.159999999999982</v>
      </c>
      <c r="AH190" s="102">
        <f t="shared" si="185"/>
        <v>76.599999999999994</v>
      </c>
    </row>
    <row r="191" spans="1:34" x14ac:dyDescent="0.2">
      <c r="A191" s="91">
        <v>11</v>
      </c>
      <c r="B191" s="101">
        <v>1.6</v>
      </c>
      <c r="C191" s="93">
        <f t="shared" si="129"/>
        <v>11016</v>
      </c>
      <c r="D191" s="97">
        <f t="shared" ref="D191:AH191" si="186">-(D175-D255)*1/5+D175</f>
        <v>26.2</v>
      </c>
      <c r="E191" s="97">
        <f t="shared" si="186"/>
        <v>27.12</v>
      </c>
      <c r="F191" s="97">
        <f t="shared" si="186"/>
        <v>28.04</v>
      </c>
      <c r="G191" s="97">
        <f t="shared" si="186"/>
        <v>28.96</v>
      </c>
      <c r="H191" s="97">
        <f t="shared" si="186"/>
        <v>29.880000000000003</v>
      </c>
      <c r="I191" s="97">
        <f t="shared" si="186"/>
        <v>30.8</v>
      </c>
      <c r="J191" s="97">
        <f t="shared" si="186"/>
        <v>32.08</v>
      </c>
      <c r="K191" s="97">
        <f t="shared" si="186"/>
        <v>33.36</v>
      </c>
      <c r="L191" s="97">
        <f t="shared" si="186"/>
        <v>34.64</v>
      </c>
      <c r="M191" s="97">
        <f t="shared" si="186"/>
        <v>35.919999999999995</v>
      </c>
      <c r="N191" s="97">
        <f t="shared" si="186"/>
        <v>37.200000000000003</v>
      </c>
      <c r="O191" s="97">
        <f t="shared" si="186"/>
        <v>38.72</v>
      </c>
      <c r="P191" s="97">
        <f t="shared" si="186"/>
        <v>40.24</v>
      </c>
      <c r="Q191" s="97">
        <f t="shared" si="186"/>
        <v>41.760000000000005</v>
      </c>
      <c r="R191" s="97">
        <f t="shared" si="186"/>
        <v>43.28</v>
      </c>
      <c r="S191" s="97">
        <f t="shared" si="186"/>
        <v>44.8</v>
      </c>
      <c r="T191" s="97">
        <f t="shared" si="186"/>
        <v>46.68</v>
      </c>
      <c r="U191" s="97">
        <f t="shared" si="186"/>
        <v>48.56</v>
      </c>
      <c r="V191" s="97">
        <f t="shared" si="186"/>
        <v>50.44</v>
      </c>
      <c r="W191" s="97">
        <f t="shared" si="186"/>
        <v>52.32</v>
      </c>
      <c r="X191" s="97">
        <f t="shared" si="186"/>
        <v>54.2</v>
      </c>
      <c r="Y191" s="97">
        <f t="shared" si="186"/>
        <v>56.44</v>
      </c>
      <c r="Z191" s="97">
        <f t="shared" si="186"/>
        <v>58.68</v>
      </c>
      <c r="AA191" s="97">
        <f t="shared" si="186"/>
        <v>60.92</v>
      </c>
      <c r="AB191" s="97">
        <f t="shared" si="186"/>
        <v>63.160000000000011</v>
      </c>
      <c r="AC191" s="97">
        <f t="shared" si="186"/>
        <v>65.400000000000006</v>
      </c>
      <c r="AD191" s="97">
        <f t="shared" si="186"/>
        <v>68</v>
      </c>
      <c r="AE191" s="97">
        <f t="shared" si="186"/>
        <v>70.599999999999994</v>
      </c>
      <c r="AF191" s="97">
        <f t="shared" si="186"/>
        <v>73.199999999999989</v>
      </c>
      <c r="AG191" s="97">
        <f t="shared" si="186"/>
        <v>75.799999999999983</v>
      </c>
      <c r="AH191" s="97">
        <f t="shared" si="186"/>
        <v>78.400000000000006</v>
      </c>
    </row>
    <row r="192" spans="1:34" x14ac:dyDescent="0.2">
      <c r="A192" s="91">
        <v>11</v>
      </c>
      <c r="B192" s="92">
        <v>1.8</v>
      </c>
      <c r="C192" s="93">
        <f t="shared" si="129"/>
        <v>11018</v>
      </c>
      <c r="D192" s="102">
        <f t="shared" ref="D192:AH192" si="187">-(D176-D256)*1/5+D176</f>
        <v>27</v>
      </c>
      <c r="E192" s="102">
        <f t="shared" si="187"/>
        <v>27.96</v>
      </c>
      <c r="F192" s="102">
        <f t="shared" si="187"/>
        <v>28.92</v>
      </c>
      <c r="G192" s="102">
        <f t="shared" si="187"/>
        <v>29.88</v>
      </c>
      <c r="H192" s="102">
        <f t="shared" si="187"/>
        <v>30.84</v>
      </c>
      <c r="I192" s="102">
        <f t="shared" si="187"/>
        <v>31.8</v>
      </c>
      <c r="J192" s="102">
        <f t="shared" si="187"/>
        <v>33.08</v>
      </c>
      <c r="K192" s="102">
        <f t="shared" si="187"/>
        <v>34.36</v>
      </c>
      <c r="L192" s="102">
        <f t="shared" si="187"/>
        <v>35.64</v>
      </c>
      <c r="M192" s="102">
        <f t="shared" si="187"/>
        <v>36.919999999999995</v>
      </c>
      <c r="N192" s="102">
        <f t="shared" si="187"/>
        <v>38.200000000000003</v>
      </c>
      <c r="O192" s="102">
        <f t="shared" si="187"/>
        <v>39.72</v>
      </c>
      <c r="P192" s="102">
        <f t="shared" si="187"/>
        <v>41.24</v>
      </c>
      <c r="Q192" s="102">
        <f t="shared" si="187"/>
        <v>42.760000000000005</v>
      </c>
      <c r="R192" s="102">
        <f t="shared" si="187"/>
        <v>44.28</v>
      </c>
      <c r="S192" s="102">
        <f t="shared" si="187"/>
        <v>45.8</v>
      </c>
      <c r="T192" s="102">
        <f t="shared" si="187"/>
        <v>47.84</v>
      </c>
      <c r="U192" s="102">
        <f t="shared" si="187"/>
        <v>49.88</v>
      </c>
      <c r="V192" s="102">
        <f t="shared" si="187"/>
        <v>51.920000000000009</v>
      </c>
      <c r="W192" s="102">
        <f t="shared" si="187"/>
        <v>53.960000000000008</v>
      </c>
      <c r="X192" s="102">
        <f t="shared" si="187"/>
        <v>56</v>
      </c>
      <c r="Y192" s="102">
        <f t="shared" si="187"/>
        <v>58.24</v>
      </c>
      <c r="Z192" s="102">
        <f t="shared" si="187"/>
        <v>60.48</v>
      </c>
      <c r="AA192" s="102">
        <f t="shared" si="187"/>
        <v>62.720000000000006</v>
      </c>
      <c r="AB192" s="102">
        <f t="shared" si="187"/>
        <v>64.960000000000008</v>
      </c>
      <c r="AC192" s="102">
        <f t="shared" si="187"/>
        <v>67.2</v>
      </c>
      <c r="AD192" s="102">
        <f t="shared" si="187"/>
        <v>69.84</v>
      </c>
      <c r="AE192" s="102">
        <f t="shared" si="187"/>
        <v>72.47999999999999</v>
      </c>
      <c r="AF192" s="102">
        <f t="shared" si="187"/>
        <v>75.11999999999999</v>
      </c>
      <c r="AG192" s="102">
        <f t="shared" si="187"/>
        <v>77.759999999999991</v>
      </c>
      <c r="AH192" s="102">
        <f t="shared" si="187"/>
        <v>80.400000000000006</v>
      </c>
    </row>
    <row r="193" spans="1:34" x14ac:dyDescent="0.2">
      <c r="A193" s="91">
        <v>11</v>
      </c>
      <c r="B193" s="101">
        <v>2</v>
      </c>
      <c r="C193" s="93">
        <f t="shared" si="129"/>
        <v>11020</v>
      </c>
      <c r="D193" s="97">
        <f t="shared" ref="D193:J198" si="188">-(D177-D257)*1/5+D177</f>
        <v>27</v>
      </c>
      <c r="E193" s="97">
        <f t="shared" si="188"/>
        <v>28.12</v>
      </c>
      <c r="F193" s="97">
        <f t="shared" si="188"/>
        <v>29.24</v>
      </c>
      <c r="G193" s="97">
        <f t="shared" si="188"/>
        <v>30.360000000000003</v>
      </c>
      <c r="H193" s="97">
        <f t="shared" si="188"/>
        <v>31.480000000000004</v>
      </c>
      <c r="I193" s="97">
        <f t="shared" si="188"/>
        <v>32.6</v>
      </c>
      <c r="J193" s="97">
        <f t="shared" si="188"/>
        <v>33.760000000000005</v>
      </c>
      <c r="K193" s="97">
        <f t="shared" ref="K193:AH193" si="189">-(K177-K257)*1/5+K177</f>
        <v>34.92</v>
      </c>
      <c r="L193" s="97">
        <f t="shared" si="189"/>
        <v>36.080000000000005</v>
      </c>
      <c r="M193" s="97">
        <f t="shared" si="189"/>
        <v>37.240000000000009</v>
      </c>
      <c r="N193" s="97">
        <f t="shared" si="189"/>
        <v>38.4</v>
      </c>
      <c r="O193" s="97">
        <f t="shared" si="189"/>
        <v>40.04</v>
      </c>
      <c r="P193" s="97">
        <f t="shared" si="189"/>
        <v>41.679999999999993</v>
      </c>
      <c r="Q193" s="97">
        <f t="shared" si="189"/>
        <v>43.319999999999993</v>
      </c>
      <c r="R193" s="97">
        <f t="shared" si="189"/>
        <v>44.959999999999994</v>
      </c>
      <c r="S193" s="97">
        <f t="shared" si="189"/>
        <v>46.6</v>
      </c>
      <c r="T193" s="97">
        <f t="shared" si="189"/>
        <v>48.68</v>
      </c>
      <c r="U193" s="97">
        <f t="shared" si="189"/>
        <v>50.760000000000005</v>
      </c>
      <c r="V193" s="97">
        <f t="shared" si="189"/>
        <v>52.840000000000011</v>
      </c>
      <c r="W193" s="97">
        <f t="shared" si="189"/>
        <v>54.920000000000009</v>
      </c>
      <c r="X193" s="97">
        <f t="shared" si="189"/>
        <v>57</v>
      </c>
      <c r="Y193" s="97">
        <f t="shared" si="189"/>
        <v>59.4</v>
      </c>
      <c r="Z193" s="97">
        <f t="shared" si="189"/>
        <v>61.800000000000004</v>
      </c>
      <c r="AA193" s="97">
        <f t="shared" si="189"/>
        <v>64.2</v>
      </c>
      <c r="AB193" s="97">
        <f t="shared" si="189"/>
        <v>66.599999999999994</v>
      </c>
      <c r="AC193" s="97">
        <f t="shared" si="189"/>
        <v>69</v>
      </c>
      <c r="AD193" s="97">
        <f t="shared" si="189"/>
        <v>71.64</v>
      </c>
      <c r="AE193" s="97">
        <f t="shared" si="189"/>
        <v>74.28</v>
      </c>
      <c r="AF193" s="97">
        <f t="shared" si="189"/>
        <v>76.919999999999987</v>
      </c>
      <c r="AG193" s="97">
        <f t="shared" si="189"/>
        <v>79.559999999999988</v>
      </c>
      <c r="AH193" s="97">
        <f t="shared" si="189"/>
        <v>82.2</v>
      </c>
    </row>
    <row r="194" spans="1:34" x14ac:dyDescent="0.2">
      <c r="A194" s="91">
        <v>11</v>
      </c>
      <c r="B194" s="92">
        <v>2.2000000000000002</v>
      </c>
      <c r="C194" s="93">
        <f t="shared" si="129"/>
        <v>11022</v>
      </c>
      <c r="D194" s="102">
        <f t="shared" si="188"/>
        <v>28</v>
      </c>
      <c r="E194" s="102">
        <f t="shared" si="188"/>
        <v>28.92</v>
      </c>
      <c r="F194" s="102">
        <f t="shared" si="188"/>
        <v>29.84</v>
      </c>
      <c r="G194" s="102">
        <f t="shared" si="188"/>
        <v>30.76</v>
      </c>
      <c r="H194" s="102">
        <f t="shared" si="188"/>
        <v>31.68</v>
      </c>
      <c r="I194" s="102">
        <f t="shared" si="188"/>
        <v>32.6</v>
      </c>
      <c r="J194" s="102">
        <f t="shared" si="188"/>
        <v>33.92</v>
      </c>
      <c r="K194" s="102">
        <f t="shared" ref="K194:AH194" si="190">-(K178-K258)*1/5+K178</f>
        <v>35.239999999999995</v>
      </c>
      <c r="L194" s="102">
        <f t="shared" si="190"/>
        <v>36.559999999999995</v>
      </c>
      <c r="M194" s="102">
        <f t="shared" si="190"/>
        <v>37.879999999999995</v>
      </c>
      <c r="N194" s="102">
        <f t="shared" si="190"/>
        <v>39.200000000000003</v>
      </c>
      <c r="O194" s="102">
        <f t="shared" si="190"/>
        <v>40.879999999999995</v>
      </c>
      <c r="P194" s="102">
        <f t="shared" si="190"/>
        <v>42.559999999999995</v>
      </c>
      <c r="Q194" s="102">
        <f t="shared" si="190"/>
        <v>44.239999999999995</v>
      </c>
      <c r="R194" s="102">
        <f t="shared" si="190"/>
        <v>45.919999999999987</v>
      </c>
      <c r="S194" s="102">
        <f t="shared" si="190"/>
        <v>47.6</v>
      </c>
      <c r="T194" s="102">
        <f t="shared" si="190"/>
        <v>49.64</v>
      </c>
      <c r="U194" s="102">
        <f t="shared" si="190"/>
        <v>51.680000000000007</v>
      </c>
      <c r="V194" s="102">
        <f t="shared" si="190"/>
        <v>53.720000000000006</v>
      </c>
      <c r="W194" s="102">
        <f t="shared" si="190"/>
        <v>55.760000000000005</v>
      </c>
      <c r="X194" s="102">
        <f t="shared" si="190"/>
        <v>57.8</v>
      </c>
      <c r="Y194" s="102">
        <f t="shared" si="190"/>
        <v>60.239999999999995</v>
      </c>
      <c r="Z194" s="102">
        <f t="shared" si="190"/>
        <v>62.679999999999993</v>
      </c>
      <c r="AA194" s="102">
        <f t="shared" si="190"/>
        <v>65.11999999999999</v>
      </c>
      <c r="AB194" s="102">
        <f t="shared" si="190"/>
        <v>67.559999999999974</v>
      </c>
      <c r="AC194" s="102">
        <f t="shared" si="190"/>
        <v>70</v>
      </c>
      <c r="AD194" s="102">
        <f t="shared" si="190"/>
        <v>72.8</v>
      </c>
      <c r="AE194" s="102">
        <f t="shared" si="190"/>
        <v>75.599999999999994</v>
      </c>
      <c r="AF194" s="102">
        <f t="shared" si="190"/>
        <v>78.400000000000006</v>
      </c>
      <c r="AG194" s="102">
        <f t="shared" si="190"/>
        <v>81.2</v>
      </c>
      <c r="AH194" s="102">
        <f t="shared" si="190"/>
        <v>84</v>
      </c>
    </row>
    <row r="195" spans="1:34" x14ac:dyDescent="0.2">
      <c r="A195" s="91">
        <v>11</v>
      </c>
      <c r="B195" s="101">
        <v>2.4</v>
      </c>
      <c r="C195" s="93">
        <f t="shared" si="129"/>
        <v>11024</v>
      </c>
      <c r="D195" s="97">
        <f t="shared" si="188"/>
        <v>28</v>
      </c>
      <c r="E195" s="97">
        <f t="shared" si="188"/>
        <v>29.12</v>
      </c>
      <c r="F195" s="97">
        <f t="shared" si="188"/>
        <v>30.24</v>
      </c>
      <c r="G195" s="97">
        <f t="shared" si="188"/>
        <v>31.360000000000003</v>
      </c>
      <c r="H195" s="97">
        <f t="shared" si="188"/>
        <v>32.480000000000004</v>
      </c>
      <c r="I195" s="97">
        <f t="shared" si="188"/>
        <v>33.6</v>
      </c>
      <c r="J195" s="97">
        <f t="shared" si="188"/>
        <v>34.92</v>
      </c>
      <c r="K195" s="97">
        <f t="shared" ref="K195:AH195" si="191">-(K179-K259)*1/5+K179</f>
        <v>36.239999999999995</v>
      </c>
      <c r="L195" s="97">
        <f t="shared" si="191"/>
        <v>37.559999999999995</v>
      </c>
      <c r="M195" s="97">
        <f t="shared" si="191"/>
        <v>38.879999999999995</v>
      </c>
      <c r="N195" s="97">
        <f t="shared" si="191"/>
        <v>40.200000000000003</v>
      </c>
      <c r="O195" s="97">
        <f t="shared" si="191"/>
        <v>41.879999999999995</v>
      </c>
      <c r="P195" s="97">
        <f t="shared" si="191"/>
        <v>43.559999999999995</v>
      </c>
      <c r="Q195" s="97">
        <f t="shared" si="191"/>
        <v>45.239999999999995</v>
      </c>
      <c r="R195" s="97">
        <f t="shared" si="191"/>
        <v>46.919999999999995</v>
      </c>
      <c r="S195" s="97">
        <f t="shared" si="191"/>
        <v>48.6</v>
      </c>
      <c r="T195" s="97">
        <f t="shared" si="191"/>
        <v>50.64</v>
      </c>
      <c r="U195" s="97">
        <f t="shared" si="191"/>
        <v>52.680000000000007</v>
      </c>
      <c r="V195" s="97">
        <f t="shared" si="191"/>
        <v>54.720000000000006</v>
      </c>
      <c r="W195" s="97">
        <f t="shared" si="191"/>
        <v>56.760000000000005</v>
      </c>
      <c r="X195" s="97">
        <f t="shared" si="191"/>
        <v>58.8</v>
      </c>
      <c r="Y195" s="97">
        <f t="shared" si="191"/>
        <v>61.4</v>
      </c>
      <c r="Z195" s="97">
        <f t="shared" si="191"/>
        <v>63.999999999999993</v>
      </c>
      <c r="AA195" s="97">
        <f t="shared" si="191"/>
        <v>66.599999999999994</v>
      </c>
      <c r="AB195" s="97">
        <f t="shared" si="191"/>
        <v>69.199999999999989</v>
      </c>
      <c r="AC195" s="97">
        <f t="shared" si="191"/>
        <v>71.8</v>
      </c>
      <c r="AD195" s="97">
        <f t="shared" si="191"/>
        <v>74.599999999999994</v>
      </c>
      <c r="AE195" s="97">
        <f t="shared" si="191"/>
        <v>77.400000000000006</v>
      </c>
      <c r="AF195" s="97">
        <f t="shared" si="191"/>
        <v>80.2</v>
      </c>
      <c r="AG195" s="97">
        <f t="shared" si="191"/>
        <v>83</v>
      </c>
      <c r="AH195" s="97">
        <f t="shared" si="191"/>
        <v>85.8</v>
      </c>
    </row>
    <row r="196" spans="1:34" x14ac:dyDescent="0.2">
      <c r="A196" s="91">
        <v>11</v>
      </c>
      <c r="B196" s="92">
        <v>2.6</v>
      </c>
      <c r="C196" s="93">
        <f t="shared" si="129"/>
        <v>11026</v>
      </c>
      <c r="D196" s="102">
        <f t="shared" si="188"/>
        <v>28.8</v>
      </c>
      <c r="E196" s="102">
        <f t="shared" si="188"/>
        <v>29.92</v>
      </c>
      <c r="F196" s="102">
        <f t="shared" si="188"/>
        <v>31.040000000000006</v>
      </c>
      <c r="G196" s="102">
        <f t="shared" si="188"/>
        <v>32.160000000000011</v>
      </c>
      <c r="H196" s="102">
        <f t="shared" si="188"/>
        <v>33.280000000000008</v>
      </c>
      <c r="I196" s="102">
        <f t="shared" si="188"/>
        <v>34.4</v>
      </c>
      <c r="J196" s="102">
        <f t="shared" si="188"/>
        <v>35.72</v>
      </c>
      <c r="K196" s="102">
        <f t="shared" ref="K196:AH196" si="192">-(K180-K260)*1/5+K180</f>
        <v>37.04</v>
      </c>
      <c r="L196" s="102">
        <f t="shared" si="192"/>
        <v>38.36</v>
      </c>
      <c r="M196" s="102">
        <f t="shared" si="192"/>
        <v>39.679999999999993</v>
      </c>
      <c r="N196" s="102">
        <f t="shared" si="192"/>
        <v>41</v>
      </c>
      <c r="O196" s="102">
        <f t="shared" si="192"/>
        <v>42.72</v>
      </c>
      <c r="P196" s="102">
        <f t="shared" si="192"/>
        <v>44.44</v>
      </c>
      <c r="Q196" s="102">
        <f t="shared" si="192"/>
        <v>46.159999999999989</v>
      </c>
      <c r="R196" s="102">
        <f t="shared" si="192"/>
        <v>47.879999999999988</v>
      </c>
      <c r="S196" s="102">
        <f t="shared" si="192"/>
        <v>49.6</v>
      </c>
      <c r="T196" s="102">
        <f t="shared" si="192"/>
        <v>51.8</v>
      </c>
      <c r="U196" s="102">
        <f t="shared" si="192"/>
        <v>54</v>
      </c>
      <c r="V196" s="102">
        <f t="shared" si="192"/>
        <v>56.199999999999996</v>
      </c>
      <c r="W196" s="102">
        <f t="shared" si="192"/>
        <v>58.399999999999991</v>
      </c>
      <c r="X196" s="102">
        <f t="shared" si="192"/>
        <v>60.6</v>
      </c>
      <c r="Y196" s="102">
        <f t="shared" si="192"/>
        <v>63.039999999999992</v>
      </c>
      <c r="Z196" s="102">
        <f t="shared" si="192"/>
        <v>65.47999999999999</v>
      </c>
      <c r="AA196" s="102">
        <f t="shared" si="192"/>
        <v>67.919999999999987</v>
      </c>
      <c r="AB196" s="102">
        <f t="shared" si="192"/>
        <v>70.359999999999985</v>
      </c>
      <c r="AC196" s="102">
        <f t="shared" si="192"/>
        <v>72.8</v>
      </c>
      <c r="AD196" s="102">
        <f t="shared" si="192"/>
        <v>75.8</v>
      </c>
      <c r="AE196" s="102">
        <f t="shared" si="192"/>
        <v>78.800000000000011</v>
      </c>
      <c r="AF196" s="102">
        <f t="shared" si="192"/>
        <v>81.800000000000011</v>
      </c>
      <c r="AG196" s="102">
        <f t="shared" si="192"/>
        <v>84.800000000000011</v>
      </c>
      <c r="AH196" s="102">
        <f t="shared" si="192"/>
        <v>87.8</v>
      </c>
    </row>
    <row r="197" spans="1:34" x14ac:dyDescent="0.2">
      <c r="A197" s="91">
        <v>11</v>
      </c>
      <c r="B197" s="101">
        <v>2.8</v>
      </c>
      <c r="C197" s="93">
        <f t="shared" si="129"/>
        <v>11028</v>
      </c>
      <c r="D197" s="97">
        <f t="shared" si="188"/>
        <v>29</v>
      </c>
      <c r="E197" s="97">
        <f t="shared" si="188"/>
        <v>30.12</v>
      </c>
      <c r="F197" s="97">
        <f t="shared" si="188"/>
        <v>31.240000000000006</v>
      </c>
      <c r="G197" s="97">
        <f t="shared" si="188"/>
        <v>32.360000000000007</v>
      </c>
      <c r="H197" s="97">
        <f t="shared" si="188"/>
        <v>33.480000000000011</v>
      </c>
      <c r="I197" s="97">
        <f t="shared" si="188"/>
        <v>34.6</v>
      </c>
      <c r="J197" s="97">
        <f t="shared" si="188"/>
        <v>36.08</v>
      </c>
      <c r="K197" s="97">
        <f t="shared" ref="K197:AH197" si="193">-(K181-K261)*1/5+K181</f>
        <v>37.56</v>
      </c>
      <c r="L197" s="97">
        <f t="shared" si="193"/>
        <v>39.040000000000006</v>
      </c>
      <c r="M197" s="97">
        <f t="shared" si="193"/>
        <v>40.520000000000003</v>
      </c>
      <c r="N197" s="97">
        <f t="shared" si="193"/>
        <v>42</v>
      </c>
      <c r="O197" s="97">
        <f t="shared" si="193"/>
        <v>43.68</v>
      </c>
      <c r="P197" s="97">
        <f t="shared" si="193"/>
        <v>45.359999999999992</v>
      </c>
      <c r="Q197" s="97">
        <f t="shared" si="193"/>
        <v>47.039999999999992</v>
      </c>
      <c r="R197" s="97">
        <f t="shared" si="193"/>
        <v>48.719999999999992</v>
      </c>
      <c r="S197" s="97">
        <f t="shared" si="193"/>
        <v>50.4</v>
      </c>
      <c r="T197" s="97">
        <f t="shared" si="193"/>
        <v>52.64</v>
      </c>
      <c r="U197" s="97">
        <f t="shared" si="193"/>
        <v>54.879999999999995</v>
      </c>
      <c r="V197" s="97">
        <f t="shared" si="193"/>
        <v>57.12</v>
      </c>
      <c r="W197" s="97">
        <f t="shared" si="193"/>
        <v>59.36</v>
      </c>
      <c r="X197" s="97">
        <f t="shared" si="193"/>
        <v>61.6</v>
      </c>
      <c r="Y197" s="97">
        <f t="shared" si="193"/>
        <v>64.2</v>
      </c>
      <c r="Z197" s="97">
        <f t="shared" si="193"/>
        <v>66.8</v>
      </c>
      <c r="AA197" s="97">
        <f t="shared" si="193"/>
        <v>69.399999999999991</v>
      </c>
      <c r="AB197" s="97">
        <f t="shared" si="193"/>
        <v>71.999999999999986</v>
      </c>
      <c r="AC197" s="97">
        <f t="shared" si="193"/>
        <v>74.599999999999994</v>
      </c>
      <c r="AD197" s="97">
        <f t="shared" si="193"/>
        <v>77.600000000000009</v>
      </c>
      <c r="AE197" s="97">
        <f t="shared" si="193"/>
        <v>80.600000000000009</v>
      </c>
      <c r="AF197" s="97">
        <f t="shared" si="193"/>
        <v>83.600000000000009</v>
      </c>
      <c r="AG197" s="97">
        <f t="shared" si="193"/>
        <v>86.600000000000009</v>
      </c>
      <c r="AH197" s="97">
        <f t="shared" si="193"/>
        <v>89.6</v>
      </c>
    </row>
    <row r="198" spans="1:34" x14ac:dyDescent="0.2">
      <c r="A198" s="91">
        <v>11</v>
      </c>
      <c r="B198" s="92">
        <v>3</v>
      </c>
      <c r="C198" s="93">
        <f t="shared" si="129"/>
        <v>11030</v>
      </c>
      <c r="D198" s="102">
        <f t="shared" si="188"/>
        <v>29.8</v>
      </c>
      <c r="E198" s="102">
        <f t="shared" si="188"/>
        <v>30.92</v>
      </c>
      <c r="F198" s="102">
        <f t="shared" si="188"/>
        <v>32.040000000000006</v>
      </c>
      <c r="G198" s="102">
        <f t="shared" si="188"/>
        <v>33.160000000000011</v>
      </c>
      <c r="H198" s="102">
        <f t="shared" si="188"/>
        <v>34.280000000000008</v>
      </c>
      <c r="I198" s="102">
        <f t="shared" si="188"/>
        <v>35.4</v>
      </c>
      <c r="J198" s="102">
        <f t="shared" si="188"/>
        <v>36.880000000000003</v>
      </c>
      <c r="K198" s="102">
        <f t="shared" ref="K198:AH198" si="194">-(K182-K262)*1/5+K182</f>
        <v>38.36</v>
      </c>
      <c r="L198" s="102">
        <f t="shared" si="194"/>
        <v>39.840000000000003</v>
      </c>
      <c r="M198" s="102">
        <f t="shared" si="194"/>
        <v>41.320000000000007</v>
      </c>
      <c r="N198" s="102">
        <f t="shared" si="194"/>
        <v>42.8</v>
      </c>
      <c r="O198" s="102">
        <f t="shared" si="194"/>
        <v>44.519999999999996</v>
      </c>
      <c r="P198" s="102">
        <f t="shared" si="194"/>
        <v>46.239999999999995</v>
      </c>
      <c r="Q198" s="102">
        <f t="shared" si="194"/>
        <v>47.959999999999994</v>
      </c>
      <c r="R198" s="102">
        <f t="shared" si="194"/>
        <v>49.679999999999993</v>
      </c>
      <c r="S198" s="102">
        <f t="shared" si="194"/>
        <v>51.4</v>
      </c>
      <c r="T198" s="102">
        <f t="shared" si="194"/>
        <v>53.64</v>
      </c>
      <c r="U198" s="102">
        <f t="shared" si="194"/>
        <v>55.879999999999995</v>
      </c>
      <c r="V198" s="102">
        <f t="shared" si="194"/>
        <v>58.12</v>
      </c>
      <c r="W198" s="102">
        <f t="shared" si="194"/>
        <v>60.36</v>
      </c>
      <c r="X198" s="102">
        <f t="shared" si="194"/>
        <v>62.6</v>
      </c>
      <c r="Y198" s="102">
        <f t="shared" si="194"/>
        <v>65.2</v>
      </c>
      <c r="Z198" s="102">
        <f t="shared" si="194"/>
        <v>67.8</v>
      </c>
      <c r="AA198" s="102">
        <f t="shared" si="194"/>
        <v>70.399999999999991</v>
      </c>
      <c r="AB198" s="102">
        <f t="shared" si="194"/>
        <v>72.999999999999986</v>
      </c>
      <c r="AC198" s="102">
        <f t="shared" si="194"/>
        <v>75.599999999999994</v>
      </c>
      <c r="AD198" s="102">
        <f t="shared" si="194"/>
        <v>78.600000000000009</v>
      </c>
      <c r="AE198" s="102">
        <f t="shared" si="194"/>
        <v>81.600000000000009</v>
      </c>
      <c r="AF198" s="102">
        <f t="shared" si="194"/>
        <v>84.600000000000009</v>
      </c>
      <c r="AG198" s="102">
        <f t="shared" si="194"/>
        <v>87.600000000000009</v>
      </c>
      <c r="AH198" s="102">
        <f t="shared" si="194"/>
        <v>90.6</v>
      </c>
    </row>
    <row r="199" spans="1:34" x14ac:dyDescent="0.2">
      <c r="A199" s="91">
        <v>12</v>
      </c>
      <c r="B199" s="92">
        <v>0</v>
      </c>
      <c r="C199" s="93">
        <f t="shared" si="129"/>
        <v>12000</v>
      </c>
      <c r="D199" s="102">
        <v>20.8</v>
      </c>
      <c r="E199" s="102">
        <v>21.72</v>
      </c>
      <c r="F199" s="102">
        <v>22.64</v>
      </c>
      <c r="G199" s="102">
        <v>23.56</v>
      </c>
      <c r="H199" s="102">
        <v>24.48</v>
      </c>
      <c r="I199" s="102">
        <v>25.4</v>
      </c>
      <c r="J199" s="102">
        <v>26.36</v>
      </c>
      <c r="K199" s="102">
        <v>27.32</v>
      </c>
      <c r="L199" s="102">
        <v>28.28</v>
      </c>
      <c r="M199" s="102">
        <v>29.24</v>
      </c>
      <c r="N199" s="102">
        <v>30.2</v>
      </c>
      <c r="O199" s="102">
        <v>31.44</v>
      </c>
      <c r="P199" s="102">
        <v>32.68</v>
      </c>
      <c r="Q199" s="102">
        <v>33.92</v>
      </c>
      <c r="R199" s="102">
        <v>35.159999999999997</v>
      </c>
      <c r="S199" s="102">
        <v>36.4</v>
      </c>
      <c r="T199" s="102">
        <v>37.76</v>
      </c>
      <c r="U199" s="102">
        <v>39.119999999999997</v>
      </c>
      <c r="V199" s="102">
        <v>40.479999999999997</v>
      </c>
      <c r="W199" s="102">
        <v>41.84</v>
      </c>
      <c r="X199" s="102">
        <v>43.2</v>
      </c>
      <c r="Y199" s="102">
        <v>44.76</v>
      </c>
      <c r="Z199" s="102">
        <v>46.32</v>
      </c>
      <c r="AA199" s="102">
        <v>47.88</v>
      </c>
      <c r="AB199" s="102">
        <v>49.44</v>
      </c>
      <c r="AC199" s="102">
        <v>51</v>
      </c>
      <c r="AD199" s="102">
        <v>52.96</v>
      </c>
      <c r="AE199" s="102">
        <v>54.92</v>
      </c>
      <c r="AF199" s="102">
        <v>56.88</v>
      </c>
      <c r="AG199" s="102">
        <v>58.84</v>
      </c>
      <c r="AH199" s="102">
        <v>60.8</v>
      </c>
    </row>
    <row r="200" spans="1:34" x14ac:dyDescent="0.2">
      <c r="A200" s="91">
        <v>12</v>
      </c>
      <c r="B200" s="92">
        <v>0.2</v>
      </c>
      <c r="C200" s="93">
        <f t="shared" si="129"/>
        <v>12002</v>
      </c>
      <c r="D200" s="102">
        <v>20.8</v>
      </c>
      <c r="E200" s="102">
        <v>21.72</v>
      </c>
      <c r="F200" s="102">
        <v>22.64</v>
      </c>
      <c r="G200" s="102">
        <v>23.56</v>
      </c>
      <c r="H200" s="102">
        <v>24.48</v>
      </c>
      <c r="I200" s="102">
        <v>25.4</v>
      </c>
      <c r="J200" s="102">
        <v>26.36</v>
      </c>
      <c r="K200" s="102">
        <v>27.32</v>
      </c>
      <c r="L200" s="102">
        <v>28.28</v>
      </c>
      <c r="M200" s="102">
        <v>29.24</v>
      </c>
      <c r="N200" s="102">
        <v>30.2</v>
      </c>
      <c r="O200" s="102">
        <v>31.44</v>
      </c>
      <c r="P200" s="102">
        <v>32.68</v>
      </c>
      <c r="Q200" s="102">
        <v>33.92</v>
      </c>
      <c r="R200" s="102">
        <v>35.159999999999997</v>
      </c>
      <c r="S200" s="102">
        <v>36.4</v>
      </c>
      <c r="T200" s="102">
        <v>37.76</v>
      </c>
      <c r="U200" s="102">
        <v>39.119999999999997</v>
      </c>
      <c r="V200" s="102">
        <v>40.479999999999997</v>
      </c>
      <c r="W200" s="102">
        <v>41.84</v>
      </c>
      <c r="X200" s="102">
        <v>43.2</v>
      </c>
      <c r="Y200" s="102">
        <v>44.76</v>
      </c>
      <c r="Z200" s="102">
        <v>46.32</v>
      </c>
      <c r="AA200" s="102">
        <v>47.88</v>
      </c>
      <c r="AB200" s="102">
        <v>49.44</v>
      </c>
      <c r="AC200" s="102">
        <v>51</v>
      </c>
      <c r="AD200" s="102">
        <v>52.96</v>
      </c>
      <c r="AE200" s="102">
        <v>54.92</v>
      </c>
      <c r="AF200" s="102">
        <v>56.88</v>
      </c>
      <c r="AG200" s="102">
        <v>58.84</v>
      </c>
      <c r="AH200" s="102">
        <v>60.8</v>
      </c>
    </row>
    <row r="201" spans="1:34" x14ac:dyDescent="0.2">
      <c r="A201" s="91">
        <v>12</v>
      </c>
      <c r="B201" s="95">
        <v>0.4</v>
      </c>
      <c r="C201" s="93">
        <f t="shared" si="129"/>
        <v>12004</v>
      </c>
      <c r="D201" s="97">
        <f t="shared" ref="D201:AH201" si="195">-(D169-D249)*1/5+D185</f>
        <v>20.799999999999997</v>
      </c>
      <c r="E201" s="97">
        <f t="shared" si="195"/>
        <v>21.72</v>
      </c>
      <c r="F201" s="97">
        <f t="shared" si="195"/>
        <v>22.64</v>
      </c>
      <c r="G201" s="97">
        <f t="shared" si="195"/>
        <v>23.560000000000002</v>
      </c>
      <c r="H201" s="97">
        <f t="shared" si="195"/>
        <v>24.480000000000004</v>
      </c>
      <c r="I201" s="97">
        <f t="shared" si="195"/>
        <v>25.4</v>
      </c>
      <c r="J201" s="97">
        <f t="shared" si="195"/>
        <v>26.360000000000003</v>
      </c>
      <c r="K201" s="97">
        <f t="shared" si="195"/>
        <v>27.32</v>
      </c>
      <c r="L201" s="97">
        <f t="shared" si="195"/>
        <v>28.28</v>
      </c>
      <c r="M201" s="97">
        <f t="shared" si="195"/>
        <v>29.240000000000002</v>
      </c>
      <c r="N201" s="97">
        <f t="shared" si="195"/>
        <v>30.200000000000003</v>
      </c>
      <c r="O201" s="97">
        <f t="shared" si="195"/>
        <v>31.44</v>
      </c>
      <c r="P201" s="97">
        <f t="shared" si="195"/>
        <v>32.679999999999993</v>
      </c>
      <c r="Q201" s="97">
        <f t="shared" si="195"/>
        <v>33.919999999999995</v>
      </c>
      <c r="R201" s="97">
        <f t="shared" si="195"/>
        <v>35.159999999999997</v>
      </c>
      <c r="S201" s="97">
        <f t="shared" si="195"/>
        <v>36.400000000000006</v>
      </c>
      <c r="T201" s="97">
        <f t="shared" si="195"/>
        <v>37.76</v>
      </c>
      <c r="U201" s="97">
        <f t="shared" si="195"/>
        <v>39.120000000000005</v>
      </c>
      <c r="V201" s="97">
        <f t="shared" si="195"/>
        <v>40.479999999999997</v>
      </c>
      <c r="W201" s="97">
        <f t="shared" si="195"/>
        <v>41.84</v>
      </c>
      <c r="X201" s="97">
        <f t="shared" si="195"/>
        <v>43.2</v>
      </c>
      <c r="Y201" s="97">
        <f t="shared" si="195"/>
        <v>44.760000000000005</v>
      </c>
      <c r="Z201" s="97">
        <f t="shared" si="195"/>
        <v>46.319999999999993</v>
      </c>
      <c r="AA201" s="97">
        <f t="shared" si="195"/>
        <v>47.879999999999995</v>
      </c>
      <c r="AB201" s="97">
        <f t="shared" si="195"/>
        <v>49.44</v>
      </c>
      <c r="AC201" s="97">
        <f t="shared" si="195"/>
        <v>51</v>
      </c>
      <c r="AD201" s="97">
        <f t="shared" si="195"/>
        <v>52.960000000000008</v>
      </c>
      <c r="AE201" s="97">
        <f t="shared" si="195"/>
        <v>54.92</v>
      </c>
      <c r="AF201" s="97">
        <f t="shared" si="195"/>
        <v>56.88000000000001</v>
      </c>
      <c r="AG201" s="97">
        <f t="shared" si="195"/>
        <v>58.84</v>
      </c>
      <c r="AH201" s="97">
        <f t="shared" si="195"/>
        <v>60.800000000000004</v>
      </c>
    </row>
    <row r="202" spans="1:34" x14ac:dyDescent="0.2">
      <c r="A202" s="91">
        <v>12</v>
      </c>
      <c r="B202" s="92">
        <v>0.6</v>
      </c>
      <c r="C202" s="93">
        <f t="shared" si="129"/>
        <v>12006</v>
      </c>
      <c r="D202" s="102">
        <f t="shared" ref="D202:AH202" si="196">-(D170-D250)*1/5+D186</f>
        <v>21.799999999999997</v>
      </c>
      <c r="E202" s="102">
        <f t="shared" si="196"/>
        <v>22.64</v>
      </c>
      <c r="F202" s="102">
        <f t="shared" si="196"/>
        <v>23.480000000000004</v>
      </c>
      <c r="G202" s="102">
        <f t="shared" si="196"/>
        <v>24.32</v>
      </c>
      <c r="H202" s="102">
        <f t="shared" si="196"/>
        <v>25.160000000000004</v>
      </c>
      <c r="I202" s="102">
        <f t="shared" si="196"/>
        <v>26</v>
      </c>
      <c r="J202" s="102">
        <f t="shared" si="196"/>
        <v>27.040000000000003</v>
      </c>
      <c r="K202" s="102">
        <f t="shared" si="196"/>
        <v>28.08</v>
      </c>
      <c r="L202" s="102">
        <f t="shared" si="196"/>
        <v>29.120000000000005</v>
      </c>
      <c r="M202" s="102">
        <f t="shared" si="196"/>
        <v>30.160000000000004</v>
      </c>
      <c r="N202" s="102">
        <f t="shared" si="196"/>
        <v>31.200000000000003</v>
      </c>
      <c r="O202" s="102">
        <f t="shared" si="196"/>
        <v>32.440000000000005</v>
      </c>
      <c r="P202" s="102">
        <f t="shared" si="196"/>
        <v>33.679999999999993</v>
      </c>
      <c r="Q202" s="102">
        <f t="shared" si="196"/>
        <v>34.919999999999995</v>
      </c>
      <c r="R202" s="102">
        <f t="shared" si="196"/>
        <v>36.159999999999997</v>
      </c>
      <c r="S202" s="102">
        <f t="shared" si="196"/>
        <v>37.400000000000006</v>
      </c>
      <c r="T202" s="102">
        <f t="shared" si="196"/>
        <v>38.76</v>
      </c>
      <c r="U202" s="102">
        <f t="shared" si="196"/>
        <v>40.120000000000005</v>
      </c>
      <c r="V202" s="102">
        <f t="shared" si="196"/>
        <v>41.48</v>
      </c>
      <c r="W202" s="102">
        <f t="shared" si="196"/>
        <v>42.84</v>
      </c>
      <c r="X202" s="102">
        <f t="shared" si="196"/>
        <v>44.2</v>
      </c>
      <c r="Y202" s="102">
        <f t="shared" si="196"/>
        <v>45.959999999999994</v>
      </c>
      <c r="Z202" s="102">
        <f t="shared" si="196"/>
        <v>47.72</v>
      </c>
      <c r="AA202" s="102">
        <f t="shared" si="196"/>
        <v>49.480000000000004</v>
      </c>
      <c r="AB202" s="102">
        <f t="shared" si="196"/>
        <v>51.239999999999995</v>
      </c>
      <c r="AC202" s="102">
        <f t="shared" si="196"/>
        <v>53</v>
      </c>
      <c r="AD202" s="102">
        <f t="shared" si="196"/>
        <v>55.080000000000005</v>
      </c>
      <c r="AE202" s="102">
        <f t="shared" si="196"/>
        <v>57.16</v>
      </c>
      <c r="AF202" s="102">
        <f t="shared" si="196"/>
        <v>59.240000000000009</v>
      </c>
      <c r="AG202" s="102">
        <f t="shared" si="196"/>
        <v>61.320000000000007</v>
      </c>
      <c r="AH202" s="102">
        <f t="shared" si="196"/>
        <v>63.400000000000006</v>
      </c>
    </row>
    <row r="203" spans="1:34" x14ac:dyDescent="0.2">
      <c r="A203" s="91">
        <v>12</v>
      </c>
      <c r="B203" s="101">
        <v>0.8</v>
      </c>
      <c r="C203" s="93">
        <f t="shared" si="129"/>
        <v>12008</v>
      </c>
      <c r="D203" s="97">
        <f t="shared" ref="D203:AH203" si="197">-(D171-D251)*1/5+D187</f>
        <v>22.4</v>
      </c>
      <c r="E203" s="97">
        <f t="shared" si="197"/>
        <v>23.240000000000002</v>
      </c>
      <c r="F203" s="97">
        <f t="shared" si="197"/>
        <v>24.08</v>
      </c>
      <c r="G203" s="97">
        <f t="shared" si="197"/>
        <v>24.92</v>
      </c>
      <c r="H203" s="97">
        <f t="shared" si="197"/>
        <v>25.760000000000005</v>
      </c>
      <c r="I203" s="97">
        <f t="shared" si="197"/>
        <v>26.6</v>
      </c>
      <c r="J203" s="97">
        <f t="shared" si="197"/>
        <v>27.64</v>
      </c>
      <c r="K203" s="97">
        <f t="shared" si="197"/>
        <v>28.680000000000007</v>
      </c>
      <c r="L203" s="97">
        <f t="shared" si="197"/>
        <v>29.72000000000001</v>
      </c>
      <c r="M203" s="97">
        <f t="shared" si="197"/>
        <v>30.760000000000005</v>
      </c>
      <c r="N203" s="97">
        <f t="shared" si="197"/>
        <v>31.799999999999997</v>
      </c>
      <c r="O203" s="97">
        <f t="shared" si="197"/>
        <v>33.04</v>
      </c>
      <c r="P203" s="97">
        <f t="shared" si="197"/>
        <v>34.28</v>
      </c>
      <c r="Q203" s="97">
        <f t="shared" si="197"/>
        <v>35.520000000000003</v>
      </c>
      <c r="R203" s="97">
        <f t="shared" si="197"/>
        <v>36.759999999999991</v>
      </c>
      <c r="S203" s="97">
        <f t="shared" si="197"/>
        <v>38</v>
      </c>
      <c r="T203" s="97">
        <f t="shared" si="197"/>
        <v>39.56</v>
      </c>
      <c r="U203" s="97">
        <f t="shared" si="197"/>
        <v>41.11999999999999</v>
      </c>
      <c r="V203" s="97">
        <f t="shared" si="197"/>
        <v>42.679999999999993</v>
      </c>
      <c r="W203" s="97">
        <f t="shared" si="197"/>
        <v>44.239999999999995</v>
      </c>
      <c r="X203" s="97">
        <f t="shared" si="197"/>
        <v>45.8</v>
      </c>
      <c r="Y203" s="97">
        <f t="shared" si="197"/>
        <v>47.56</v>
      </c>
      <c r="Z203" s="97">
        <f t="shared" si="197"/>
        <v>49.319999999999993</v>
      </c>
      <c r="AA203" s="97">
        <f t="shared" si="197"/>
        <v>51.08</v>
      </c>
      <c r="AB203" s="97">
        <f t="shared" si="197"/>
        <v>52.84</v>
      </c>
      <c r="AC203" s="97">
        <f t="shared" si="197"/>
        <v>54.599999999999994</v>
      </c>
      <c r="AD203" s="97">
        <f t="shared" si="197"/>
        <v>56.680000000000007</v>
      </c>
      <c r="AE203" s="97">
        <f t="shared" si="197"/>
        <v>58.760000000000005</v>
      </c>
      <c r="AF203" s="97">
        <f t="shared" si="197"/>
        <v>60.840000000000011</v>
      </c>
      <c r="AG203" s="97">
        <f t="shared" si="197"/>
        <v>62.920000000000016</v>
      </c>
      <c r="AH203" s="97">
        <f t="shared" si="197"/>
        <v>65</v>
      </c>
    </row>
    <row r="204" spans="1:34" x14ac:dyDescent="0.2">
      <c r="A204" s="91">
        <v>12</v>
      </c>
      <c r="B204" s="92">
        <v>1</v>
      </c>
      <c r="C204" s="93">
        <f t="shared" si="129"/>
        <v>12010</v>
      </c>
      <c r="D204" s="102">
        <f t="shared" ref="D204:AH204" si="198">-(D172-D252)*1/5+D188</f>
        <v>22.799999999999997</v>
      </c>
      <c r="E204" s="102">
        <f t="shared" si="198"/>
        <v>23.64</v>
      </c>
      <c r="F204" s="102">
        <f t="shared" si="198"/>
        <v>24.480000000000004</v>
      </c>
      <c r="G204" s="102">
        <f t="shared" si="198"/>
        <v>25.32</v>
      </c>
      <c r="H204" s="102">
        <f t="shared" si="198"/>
        <v>26.160000000000004</v>
      </c>
      <c r="I204" s="102">
        <f t="shared" si="198"/>
        <v>27</v>
      </c>
      <c r="J204" s="102">
        <f t="shared" si="198"/>
        <v>28.04</v>
      </c>
      <c r="K204" s="102">
        <f t="shared" si="198"/>
        <v>29.080000000000005</v>
      </c>
      <c r="L204" s="102">
        <f t="shared" si="198"/>
        <v>30.120000000000005</v>
      </c>
      <c r="M204" s="102">
        <f t="shared" si="198"/>
        <v>31.160000000000011</v>
      </c>
      <c r="N204" s="102">
        <f t="shared" si="198"/>
        <v>32.200000000000003</v>
      </c>
      <c r="O204" s="102">
        <f t="shared" si="198"/>
        <v>33.559999999999995</v>
      </c>
      <c r="P204" s="102">
        <f t="shared" si="198"/>
        <v>34.92</v>
      </c>
      <c r="Q204" s="102">
        <f t="shared" si="198"/>
        <v>36.280000000000008</v>
      </c>
      <c r="R204" s="102">
        <f t="shared" si="198"/>
        <v>37.64</v>
      </c>
      <c r="S204" s="102">
        <f t="shared" si="198"/>
        <v>39</v>
      </c>
      <c r="T204" s="102">
        <f t="shared" si="198"/>
        <v>40.56</v>
      </c>
      <c r="U204" s="102">
        <f t="shared" si="198"/>
        <v>42.11999999999999</v>
      </c>
      <c r="V204" s="102">
        <f t="shared" si="198"/>
        <v>43.679999999999993</v>
      </c>
      <c r="W204" s="102">
        <f t="shared" si="198"/>
        <v>45.239999999999995</v>
      </c>
      <c r="X204" s="102">
        <f t="shared" si="198"/>
        <v>46.8</v>
      </c>
      <c r="Y204" s="102">
        <f t="shared" si="198"/>
        <v>48.680000000000007</v>
      </c>
      <c r="Z204" s="102">
        <f t="shared" si="198"/>
        <v>50.56</v>
      </c>
      <c r="AA204" s="102">
        <f t="shared" si="198"/>
        <v>52.44</v>
      </c>
      <c r="AB204" s="102">
        <f t="shared" si="198"/>
        <v>54.320000000000007</v>
      </c>
      <c r="AC204" s="102">
        <f t="shared" si="198"/>
        <v>56.2</v>
      </c>
      <c r="AD204" s="102">
        <f t="shared" si="198"/>
        <v>58.47999999999999</v>
      </c>
      <c r="AE204" s="102">
        <f t="shared" si="198"/>
        <v>60.759999999999991</v>
      </c>
      <c r="AF204" s="102">
        <f t="shared" si="198"/>
        <v>63.039999999999992</v>
      </c>
      <c r="AG204" s="102">
        <f t="shared" si="198"/>
        <v>65.319999999999993</v>
      </c>
      <c r="AH204" s="102">
        <f t="shared" si="198"/>
        <v>67.599999999999994</v>
      </c>
    </row>
    <row r="205" spans="1:34" x14ac:dyDescent="0.2">
      <c r="A205" s="91">
        <v>12</v>
      </c>
      <c r="B205" s="101">
        <v>1.2</v>
      </c>
      <c r="C205" s="93">
        <f t="shared" si="129"/>
        <v>12012</v>
      </c>
      <c r="D205" s="97">
        <f t="shared" ref="D205:AH205" si="199">-(D173-D253)*1/5+D189</f>
        <v>23.4</v>
      </c>
      <c r="E205" s="97">
        <f t="shared" si="199"/>
        <v>24.240000000000002</v>
      </c>
      <c r="F205" s="97">
        <f t="shared" si="199"/>
        <v>25.08</v>
      </c>
      <c r="G205" s="97">
        <f t="shared" si="199"/>
        <v>25.92</v>
      </c>
      <c r="H205" s="97">
        <f t="shared" si="199"/>
        <v>26.760000000000005</v>
      </c>
      <c r="I205" s="97">
        <f t="shared" si="199"/>
        <v>27.6</v>
      </c>
      <c r="J205" s="97">
        <f t="shared" si="199"/>
        <v>28.64</v>
      </c>
      <c r="K205" s="97">
        <f t="shared" si="199"/>
        <v>29.680000000000007</v>
      </c>
      <c r="L205" s="97">
        <f t="shared" si="199"/>
        <v>30.72000000000001</v>
      </c>
      <c r="M205" s="97">
        <f t="shared" si="199"/>
        <v>31.760000000000005</v>
      </c>
      <c r="N205" s="97">
        <f t="shared" si="199"/>
        <v>32.799999999999997</v>
      </c>
      <c r="O205" s="97">
        <f t="shared" si="199"/>
        <v>34.24</v>
      </c>
      <c r="P205" s="97">
        <f t="shared" si="199"/>
        <v>35.680000000000007</v>
      </c>
      <c r="Q205" s="97">
        <f t="shared" si="199"/>
        <v>37.119999999999997</v>
      </c>
      <c r="R205" s="97">
        <f t="shared" si="199"/>
        <v>38.56</v>
      </c>
      <c r="S205" s="97">
        <f t="shared" si="199"/>
        <v>40</v>
      </c>
      <c r="T205" s="97">
        <f t="shared" si="199"/>
        <v>41.56</v>
      </c>
      <c r="U205" s="97">
        <f t="shared" si="199"/>
        <v>43.120000000000005</v>
      </c>
      <c r="V205" s="97">
        <f t="shared" si="199"/>
        <v>44.679999999999993</v>
      </c>
      <c r="W205" s="97">
        <f t="shared" si="199"/>
        <v>46.239999999999995</v>
      </c>
      <c r="X205" s="97">
        <f t="shared" si="199"/>
        <v>47.8</v>
      </c>
      <c r="Y205" s="97">
        <f t="shared" si="199"/>
        <v>49.88</v>
      </c>
      <c r="Z205" s="97">
        <f t="shared" si="199"/>
        <v>51.959999999999994</v>
      </c>
      <c r="AA205" s="97">
        <f t="shared" si="199"/>
        <v>54.04</v>
      </c>
      <c r="AB205" s="97">
        <f t="shared" si="199"/>
        <v>56.120000000000005</v>
      </c>
      <c r="AC205" s="97">
        <f t="shared" si="199"/>
        <v>58.2</v>
      </c>
      <c r="AD205" s="97">
        <f t="shared" si="199"/>
        <v>60.4</v>
      </c>
      <c r="AE205" s="97">
        <f t="shared" si="199"/>
        <v>62.599999999999994</v>
      </c>
      <c r="AF205" s="97">
        <f t="shared" si="199"/>
        <v>64.799999999999983</v>
      </c>
      <c r="AG205" s="97">
        <f t="shared" si="199"/>
        <v>67</v>
      </c>
      <c r="AH205" s="97">
        <f t="shared" si="199"/>
        <v>69.199999999999989</v>
      </c>
    </row>
    <row r="206" spans="1:34" x14ac:dyDescent="0.2">
      <c r="A206" s="91">
        <v>12</v>
      </c>
      <c r="B206" s="92">
        <v>1.4</v>
      </c>
      <c r="C206" s="93">
        <f t="shared" si="129"/>
        <v>12014</v>
      </c>
      <c r="D206" s="102">
        <f t="shared" ref="D206:AH206" si="200">-(D174-D254)*1/5+D190</f>
        <v>23.4</v>
      </c>
      <c r="E206" s="102">
        <f t="shared" si="200"/>
        <v>24.44</v>
      </c>
      <c r="F206" s="102">
        <f t="shared" si="200"/>
        <v>25.479999999999997</v>
      </c>
      <c r="G206" s="102">
        <f t="shared" si="200"/>
        <v>26.52</v>
      </c>
      <c r="H206" s="102">
        <f t="shared" si="200"/>
        <v>27.560000000000002</v>
      </c>
      <c r="I206" s="102">
        <f t="shared" si="200"/>
        <v>28.6</v>
      </c>
      <c r="J206" s="102">
        <f t="shared" si="200"/>
        <v>29.64</v>
      </c>
      <c r="K206" s="102">
        <f t="shared" si="200"/>
        <v>30.680000000000007</v>
      </c>
      <c r="L206" s="102">
        <f t="shared" si="200"/>
        <v>31.72000000000001</v>
      </c>
      <c r="M206" s="102">
        <f t="shared" si="200"/>
        <v>32.760000000000005</v>
      </c>
      <c r="N206" s="102">
        <f t="shared" si="200"/>
        <v>33.799999999999997</v>
      </c>
      <c r="O206" s="102">
        <f t="shared" si="200"/>
        <v>35.160000000000004</v>
      </c>
      <c r="P206" s="102">
        <f t="shared" si="200"/>
        <v>36.519999999999996</v>
      </c>
      <c r="Q206" s="102">
        <f t="shared" si="200"/>
        <v>37.880000000000003</v>
      </c>
      <c r="R206" s="102">
        <f t="shared" si="200"/>
        <v>39.240000000000009</v>
      </c>
      <c r="S206" s="102">
        <f t="shared" si="200"/>
        <v>40.599999999999994</v>
      </c>
      <c r="T206" s="102">
        <f t="shared" si="200"/>
        <v>42.36</v>
      </c>
      <c r="U206" s="102">
        <f t="shared" si="200"/>
        <v>44.120000000000005</v>
      </c>
      <c r="V206" s="102">
        <f t="shared" si="200"/>
        <v>45.879999999999995</v>
      </c>
      <c r="W206" s="102">
        <f t="shared" si="200"/>
        <v>47.64</v>
      </c>
      <c r="X206" s="102">
        <f t="shared" si="200"/>
        <v>49.400000000000006</v>
      </c>
      <c r="Y206" s="102">
        <f t="shared" si="200"/>
        <v>51.48</v>
      </c>
      <c r="Z206" s="102">
        <f t="shared" si="200"/>
        <v>53.56</v>
      </c>
      <c r="AA206" s="102">
        <f t="shared" si="200"/>
        <v>55.64</v>
      </c>
      <c r="AB206" s="102">
        <f t="shared" si="200"/>
        <v>57.720000000000013</v>
      </c>
      <c r="AC206" s="102">
        <f t="shared" si="200"/>
        <v>59.800000000000004</v>
      </c>
      <c r="AD206" s="102">
        <f t="shared" si="200"/>
        <v>62.079999999999991</v>
      </c>
      <c r="AE206" s="102">
        <f t="shared" si="200"/>
        <v>64.359999999999985</v>
      </c>
      <c r="AF206" s="102">
        <f t="shared" si="200"/>
        <v>66.639999999999986</v>
      </c>
      <c r="AG206" s="102">
        <f t="shared" si="200"/>
        <v>68.919999999999987</v>
      </c>
      <c r="AH206" s="102">
        <f t="shared" si="200"/>
        <v>71.199999999999989</v>
      </c>
    </row>
    <row r="207" spans="1:34" x14ac:dyDescent="0.2">
      <c r="A207" s="91">
        <v>12</v>
      </c>
      <c r="B207" s="101">
        <v>1.6</v>
      </c>
      <c r="C207" s="93">
        <f t="shared" si="129"/>
        <v>12016</v>
      </c>
      <c r="D207" s="97">
        <f t="shared" ref="D207:AH207" si="201">-(D175-D255)*1/5+D191</f>
        <v>24.4</v>
      </c>
      <c r="E207" s="97">
        <f t="shared" si="201"/>
        <v>25.240000000000002</v>
      </c>
      <c r="F207" s="97">
        <f t="shared" si="201"/>
        <v>26.08</v>
      </c>
      <c r="G207" s="97">
        <f t="shared" si="201"/>
        <v>26.92</v>
      </c>
      <c r="H207" s="97">
        <f t="shared" si="201"/>
        <v>27.760000000000005</v>
      </c>
      <c r="I207" s="97">
        <f t="shared" si="201"/>
        <v>28.6</v>
      </c>
      <c r="J207" s="97">
        <f t="shared" si="201"/>
        <v>29.759999999999998</v>
      </c>
      <c r="K207" s="97">
        <f t="shared" si="201"/>
        <v>30.92</v>
      </c>
      <c r="L207" s="97">
        <f t="shared" si="201"/>
        <v>32.08</v>
      </c>
      <c r="M207" s="97">
        <f t="shared" si="201"/>
        <v>33.239999999999995</v>
      </c>
      <c r="N207" s="97">
        <f t="shared" si="201"/>
        <v>34.400000000000006</v>
      </c>
      <c r="O207" s="97">
        <f t="shared" si="201"/>
        <v>35.839999999999996</v>
      </c>
      <c r="P207" s="97">
        <f t="shared" si="201"/>
        <v>37.28</v>
      </c>
      <c r="Q207" s="97">
        <f t="shared" si="201"/>
        <v>38.720000000000006</v>
      </c>
      <c r="R207" s="97">
        <f t="shared" si="201"/>
        <v>40.159999999999997</v>
      </c>
      <c r="S207" s="97">
        <f t="shared" si="201"/>
        <v>41.599999999999994</v>
      </c>
      <c r="T207" s="97">
        <f t="shared" si="201"/>
        <v>43.36</v>
      </c>
      <c r="U207" s="97">
        <f t="shared" si="201"/>
        <v>45.120000000000005</v>
      </c>
      <c r="V207" s="97">
        <f t="shared" si="201"/>
        <v>46.879999999999995</v>
      </c>
      <c r="W207" s="97">
        <f t="shared" si="201"/>
        <v>48.64</v>
      </c>
      <c r="X207" s="97">
        <f t="shared" si="201"/>
        <v>50.400000000000006</v>
      </c>
      <c r="Y207" s="97">
        <f t="shared" si="201"/>
        <v>52.48</v>
      </c>
      <c r="Z207" s="97">
        <f t="shared" si="201"/>
        <v>54.56</v>
      </c>
      <c r="AA207" s="97">
        <f t="shared" si="201"/>
        <v>56.64</v>
      </c>
      <c r="AB207" s="97">
        <f t="shared" si="201"/>
        <v>58.720000000000013</v>
      </c>
      <c r="AC207" s="97">
        <f t="shared" si="201"/>
        <v>60.800000000000004</v>
      </c>
      <c r="AD207" s="97">
        <f t="shared" si="201"/>
        <v>63.2</v>
      </c>
      <c r="AE207" s="97">
        <f t="shared" si="201"/>
        <v>65.599999999999994</v>
      </c>
      <c r="AF207" s="97">
        <f t="shared" si="201"/>
        <v>67.999999999999986</v>
      </c>
      <c r="AG207" s="97">
        <f t="shared" si="201"/>
        <v>70.399999999999977</v>
      </c>
      <c r="AH207" s="97">
        <f t="shared" si="201"/>
        <v>72.800000000000011</v>
      </c>
    </row>
    <row r="208" spans="1:34" x14ac:dyDescent="0.2">
      <c r="A208" s="91">
        <v>12</v>
      </c>
      <c r="B208" s="92">
        <v>1.8</v>
      </c>
      <c r="C208" s="93">
        <f t="shared" si="129"/>
        <v>12018</v>
      </c>
      <c r="D208" s="102">
        <f t="shared" ref="D208:AH208" si="202">-(D176-D256)*1/5+D192</f>
        <v>25</v>
      </c>
      <c r="E208" s="102">
        <f t="shared" si="202"/>
        <v>25.92</v>
      </c>
      <c r="F208" s="102">
        <f t="shared" si="202"/>
        <v>26.840000000000003</v>
      </c>
      <c r="G208" s="102">
        <f t="shared" si="202"/>
        <v>27.759999999999998</v>
      </c>
      <c r="H208" s="102">
        <f t="shared" si="202"/>
        <v>28.68</v>
      </c>
      <c r="I208" s="102">
        <f t="shared" si="202"/>
        <v>29.6</v>
      </c>
      <c r="J208" s="102">
        <f t="shared" si="202"/>
        <v>30.759999999999998</v>
      </c>
      <c r="K208" s="102">
        <f t="shared" si="202"/>
        <v>31.92</v>
      </c>
      <c r="L208" s="102">
        <f t="shared" si="202"/>
        <v>33.08</v>
      </c>
      <c r="M208" s="102">
        <f t="shared" si="202"/>
        <v>34.239999999999995</v>
      </c>
      <c r="N208" s="102">
        <f t="shared" si="202"/>
        <v>35.400000000000006</v>
      </c>
      <c r="O208" s="102">
        <f t="shared" si="202"/>
        <v>36.839999999999996</v>
      </c>
      <c r="P208" s="102">
        <f t="shared" si="202"/>
        <v>38.28</v>
      </c>
      <c r="Q208" s="102">
        <f t="shared" si="202"/>
        <v>39.720000000000006</v>
      </c>
      <c r="R208" s="102">
        <f t="shared" si="202"/>
        <v>41.16</v>
      </c>
      <c r="S208" s="102">
        <f t="shared" si="202"/>
        <v>42.599999999999994</v>
      </c>
      <c r="T208" s="102">
        <f t="shared" si="202"/>
        <v>44.480000000000004</v>
      </c>
      <c r="U208" s="102">
        <f t="shared" si="202"/>
        <v>46.36</v>
      </c>
      <c r="V208" s="102">
        <f t="shared" si="202"/>
        <v>48.240000000000009</v>
      </c>
      <c r="W208" s="102">
        <f t="shared" si="202"/>
        <v>50.120000000000005</v>
      </c>
      <c r="X208" s="102">
        <f t="shared" si="202"/>
        <v>52</v>
      </c>
      <c r="Y208" s="102">
        <f t="shared" si="202"/>
        <v>54.080000000000005</v>
      </c>
      <c r="Z208" s="102">
        <f t="shared" si="202"/>
        <v>56.16</v>
      </c>
      <c r="AA208" s="102">
        <f t="shared" si="202"/>
        <v>58.240000000000009</v>
      </c>
      <c r="AB208" s="102">
        <f t="shared" si="202"/>
        <v>60.320000000000007</v>
      </c>
      <c r="AC208" s="102">
        <f t="shared" si="202"/>
        <v>62.400000000000006</v>
      </c>
      <c r="AD208" s="102">
        <f t="shared" si="202"/>
        <v>64.88000000000001</v>
      </c>
      <c r="AE208" s="102">
        <f t="shared" si="202"/>
        <v>67.359999999999985</v>
      </c>
      <c r="AF208" s="102">
        <f t="shared" si="202"/>
        <v>69.839999999999989</v>
      </c>
      <c r="AG208" s="102">
        <f t="shared" si="202"/>
        <v>72.319999999999993</v>
      </c>
      <c r="AH208" s="102">
        <f t="shared" si="202"/>
        <v>74.800000000000011</v>
      </c>
    </row>
    <row r="209" spans="1:34" x14ac:dyDescent="0.2">
      <c r="A209" s="91">
        <v>12</v>
      </c>
      <c r="B209" s="101">
        <v>2</v>
      </c>
      <c r="C209" s="93">
        <f t="shared" si="129"/>
        <v>12020</v>
      </c>
      <c r="D209" s="97">
        <f t="shared" ref="D209:J214" si="203">-(D177-D257)*1/5+D193</f>
        <v>25</v>
      </c>
      <c r="E209" s="97">
        <f t="shared" si="203"/>
        <v>26.040000000000003</v>
      </c>
      <c r="F209" s="97">
        <f t="shared" si="203"/>
        <v>27.08</v>
      </c>
      <c r="G209" s="97">
        <f t="shared" si="203"/>
        <v>28.120000000000005</v>
      </c>
      <c r="H209" s="97">
        <f t="shared" si="203"/>
        <v>29.160000000000004</v>
      </c>
      <c r="I209" s="97">
        <f t="shared" si="203"/>
        <v>30.200000000000003</v>
      </c>
      <c r="J209" s="97">
        <f t="shared" si="203"/>
        <v>31.320000000000004</v>
      </c>
      <c r="K209" s="97">
        <f t="shared" ref="K209:AH209" si="204">-(K177-K257)*1/5+K193</f>
        <v>32.44</v>
      </c>
      <c r="L209" s="97">
        <f t="shared" si="204"/>
        <v>33.56</v>
      </c>
      <c r="M209" s="97">
        <f t="shared" si="204"/>
        <v>34.680000000000007</v>
      </c>
      <c r="N209" s="97">
        <f t="shared" si="204"/>
        <v>35.799999999999997</v>
      </c>
      <c r="O209" s="97">
        <f t="shared" si="204"/>
        <v>37.28</v>
      </c>
      <c r="P209" s="97">
        <f t="shared" si="204"/>
        <v>38.759999999999991</v>
      </c>
      <c r="Q209" s="97">
        <f t="shared" si="204"/>
        <v>40.239999999999995</v>
      </c>
      <c r="R209" s="97">
        <f t="shared" si="204"/>
        <v>41.72</v>
      </c>
      <c r="S209" s="97">
        <f t="shared" si="204"/>
        <v>43.2</v>
      </c>
      <c r="T209" s="97">
        <f t="shared" si="204"/>
        <v>45.16</v>
      </c>
      <c r="U209" s="97">
        <f t="shared" si="204"/>
        <v>47.120000000000005</v>
      </c>
      <c r="V209" s="97">
        <f t="shared" si="204"/>
        <v>49.080000000000013</v>
      </c>
      <c r="W209" s="97">
        <f t="shared" si="204"/>
        <v>51.040000000000006</v>
      </c>
      <c r="X209" s="97">
        <f t="shared" si="204"/>
        <v>53</v>
      </c>
      <c r="Y209" s="97">
        <f t="shared" si="204"/>
        <v>55.199999999999996</v>
      </c>
      <c r="Z209" s="97">
        <f t="shared" si="204"/>
        <v>57.400000000000006</v>
      </c>
      <c r="AA209" s="97">
        <f t="shared" si="204"/>
        <v>59.6</v>
      </c>
      <c r="AB209" s="97">
        <f t="shared" si="204"/>
        <v>61.8</v>
      </c>
      <c r="AC209" s="97">
        <f t="shared" si="204"/>
        <v>64</v>
      </c>
      <c r="AD209" s="97">
        <f t="shared" si="204"/>
        <v>66.48</v>
      </c>
      <c r="AE209" s="97">
        <f t="shared" si="204"/>
        <v>68.960000000000008</v>
      </c>
      <c r="AF209" s="97">
        <f t="shared" si="204"/>
        <v>71.439999999999984</v>
      </c>
      <c r="AG209" s="97">
        <f t="shared" si="204"/>
        <v>73.919999999999987</v>
      </c>
      <c r="AH209" s="97">
        <f t="shared" si="204"/>
        <v>76.400000000000006</v>
      </c>
    </row>
    <row r="210" spans="1:34" x14ac:dyDescent="0.2">
      <c r="A210" s="91">
        <v>12</v>
      </c>
      <c r="B210" s="92">
        <v>2.2000000000000002</v>
      </c>
      <c r="C210" s="93">
        <f t="shared" si="129"/>
        <v>12022</v>
      </c>
      <c r="D210" s="102">
        <f t="shared" si="203"/>
        <v>26</v>
      </c>
      <c r="E210" s="102">
        <f t="shared" si="203"/>
        <v>26.840000000000003</v>
      </c>
      <c r="F210" s="102">
        <f t="shared" si="203"/>
        <v>27.68</v>
      </c>
      <c r="G210" s="102">
        <f t="shared" si="203"/>
        <v>28.520000000000003</v>
      </c>
      <c r="H210" s="102">
        <f t="shared" si="203"/>
        <v>29.36</v>
      </c>
      <c r="I210" s="102">
        <f t="shared" si="203"/>
        <v>30.200000000000003</v>
      </c>
      <c r="J210" s="102">
        <f t="shared" si="203"/>
        <v>31.44</v>
      </c>
      <c r="K210" s="102">
        <f t="shared" ref="K210:AH210" si="205">-(K178-K258)*1/5+K194</f>
        <v>32.679999999999993</v>
      </c>
      <c r="L210" s="102">
        <f t="shared" si="205"/>
        <v>33.919999999999995</v>
      </c>
      <c r="M210" s="102">
        <f t="shared" si="205"/>
        <v>35.159999999999997</v>
      </c>
      <c r="N210" s="102">
        <f t="shared" si="205"/>
        <v>36.400000000000006</v>
      </c>
      <c r="O210" s="102">
        <f t="shared" si="205"/>
        <v>37.959999999999994</v>
      </c>
      <c r="P210" s="102">
        <f t="shared" si="205"/>
        <v>39.519999999999996</v>
      </c>
      <c r="Q210" s="102">
        <f t="shared" si="205"/>
        <v>41.08</v>
      </c>
      <c r="R210" s="102">
        <f t="shared" si="205"/>
        <v>42.639999999999986</v>
      </c>
      <c r="S210" s="102">
        <f t="shared" si="205"/>
        <v>44.2</v>
      </c>
      <c r="T210" s="102">
        <f t="shared" si="205"/>
        <v>46.08</v>
      </c>
      <c r="U210" s="102">
        <f t="shared" si="205"/>
        <v>47.960000000000008</v>
      </c>
      <c r="V210" s="102">
        <f t="shared" si="205"/>
        <v>49.84</v>
      </c>
      <c r="W210" s="102">
        <f t="shared" si="205"/>
        <v>51.72</v>
      </c>
      <c r="X210" s="102">
        <f t="shared" si="205"/>
        <v>53.599999999999994</v>
      </c>
      <c r="Y210" s="102">
        <f t="shared" si="205"/>
        <v>55.879999999999995</v>
      </c>
      <c r="Z210" s="102">
        <f t="shared" si="205"/>
        <v>58.16</v>
      </c>
      <c r="AA210" s="102">
        <f t="shared" si="205"/>
        <v>60.439999999999991</v>
      </c>
      <c r="AB210" s="102">
        <f t="shared" si="205"/>
        <v>62.719999999999978</v>
      </c>
      <c r="AC210" s="102">
        <f t="shared" si="205"/>
        <v>65</v>
      </c>
      <c r="AD210" s="102">
        <f t="shared" si="205"/>
        <v>67.599999999999994</v>
      </c>
      <c r="AE210" s="102">
        <f t="shared" si="205"/>
        <v>70.199999999999989</v>
      </c>
      <c r="AF210" s="102">
        <f t="shared" si="205"/>
        <v>72.800000000000011</v>
      </c>
      <c r="AG210" s="102">
        <f t="shared" si="205"/>
        <v>75.400000000000006</v>
      </c>
      <c r="AH210" s="102">
        <f t="shared" si="205"/>
        <v>78</v>
      </c>
    </row>
    <row r="211" spans="1:34" x14ac:dyDescent="0.2">
      <c r="A211" s="91">
        <v>12</v>
      </c>
      <c r="B211" s="101">
        <v>2.4</v>
      </c>
      <c r="C211" s="93">
        <f t="shared" si="129"/>
        <v>12024</v>
      </c>
      <c r="D211" s="97">
        <f t="shared" si="203"/>
        <v>26</v>
      </c>
      <c r="E211" s="97">
        <f t="shared" si="203"/>
        <v>27.040000000000003</v>
      </c>
      <c r="F211" s="97">
        <f t="shared" si="203"/>
        <v>28.08</v>
      </c>
      <c r="G211" s="97">
        <f t="shared" si="203"/>
        <v>29.120000000000005</v>
      </c>
      <c r="H211" s="97">
        <f t="shared" si="203"/>
        <v>30.160000000000004</v>
      </c>
      <c r="I211" s="97">
        <f t="shared" si="203"/>
        <v>31.200000000000003</v>
      </c>
      <c r="J211" s="97">
        <f t="shared" si="203"/>
        <v>32.440000000000005</v>
      </c>
      <c r="K211" s="97">
        <f t="shared" ref="K211:AH211" si="206">-(K179-K259)*1/5+K195</f>
        <v>33.679999999999993</v>
      </c>
      <c r="L211" s="97">
        <f t="shared" si="206"/>
        <v>34.919999999999995</v>
      </c>
      <c r="M211" s="97">
        <f t="shared" si="206"/>
        <v>36.159999999999997</v>
      </c>
      <c r="N211" s="97">
        <f t="shared" si="206"/>
        <v>37.400000000000006</v>
      </c>
      <c r="O211" s="97">
        <f t="shared" si="206"/>
        <v>38.959999999999994</v>
      </c>
      <c r="P211" s="97">
        <f t="shared" si="206"/>
        <v>40.519999999999996</v>
      </c>
      <c r="Q211" s="97">
        <f t="shared" si="206"/>
        <v>42.08</v>
      </c>
      <c r="R211" s="97">
        <f t="shared" si="206"/>
        <v>43.64</v>
      </c>
      <c r="S211" s="97">
        <f t="shared" si="206"/>
        <v>45.2</v>
      </c>
      <c r="T211" s="97">
        <f t="shared" si="206"/>
        <v>47.08</v>
      </c>
      <c r="U211" s="97">
        <f t="shared" si="206"/>
        <v>48.960000000000008</v>
      </c>
      <c r="V211" s="97">
        <f t="shared" si="206"/>
        <v>50.84</v>
      </c>
      <c r="W211" s="97">
        <f t="shared" si="206"/>
        <v>52.72</v>
      </c>
      <c r="X211" s="97">
        <f t="shared" si="206"/>
        <v>54.599999999999994</v>
      </c>
      <c r="Y211" s="97">
        <f t="shared" si="206"/>
        <v>57</v>
      </c>
      <c r="Z211" s="97">
        <f t="shared" si="206"/>
        <v>59.399999999999991</v>
      </c>
      <c r="AA211" s="97">
        <f t="shared" si="206"/>
        <v>61.8</v>
      </c>
      <c r="AB211" s="97">
        <f t="shared" si="206"/>
        <v>64.199999999999989</v>
      </c>
      <c r="AC211" s="97">
        <f t="shared" si="206"/>
        <v>66.599999999999994</v>
      </c>
      <c r="AD211" s="97">
        <f t="shared" si="206"/>
        <v>69.199999999999989</v>
      </c>
      <c r="AE211" s="97">
        <f t="shared" si="206"/>
        <v>71.800000000000011</v>
      </c>
      <c r="AF211" s="97">
        <f t="shared" si="206"/>
        <v>74.400000000000006</v>
      </c>
      <c r="AG211" s="97">
        <f t="shared" si="206"/>
        <v>77</v>
      </c>
      <c r="AH211" s="97">
        <f t="shared" si="206"/>
        <v>79.599999999999994</v>
      </c>
    </row>
    <row r="212" spans="1:34" x14ac:dyDescent="0.2">
      <c r="A212" s="91">
        <v>12</v>
      </c>
      <c r="B212" s="92">
        <v>2.6</v>
      </c>
      <c r="C212" s="93">
        <f t="shared" si="129"/>
        <v>12026</v>
      </c>
      <c r="D212" s="102">
        <f t="shared" si="203"/>
        <v>26.6</v>
      </c>
      <c r="E212" s="102">
        <f t="shared" si="203"/>
        <v>27.64</v>
      </c>
      <c r="F212" s="102">
        <f t="shared" si="203"/>
        <v>28.680000000000007</v>
      </c>
      <c r="G212" s="102">
        <f t="shared" si="203"/>
        <v>29.72000000000001</v>
      </c>
      <c r="H212" s="102">
        <f t="shared" si="203"/>
        <v>30.760000000000005</v>
      </c>
      <c r="I212" s="102">
        <f t="shared" si="203"/>
        <v>31.799999999999997</v>
      </c>
      <c r="J212" s="102">
        <f t="shared" si="203"/>
        <v>33.04</v>
      </c>
      <c r="K212" s="102">
        <f t="shared" ref="K212:AH212" si="207">-(K180-K260)*1/5+K196</f>
        <v>34.28</v>
      </c>
      <c r="L212" s="102">
        <f t="shared" si="207"/>
        <v>35.520000000000003</v>
      </c>
      <c r="M212" s="102">
        <f t="shared" si="207"/>
        <v>36.759999999999991</v>
      </c>
      <c r="N212" s="102">
        <f t="shared" si="207"/>
        <v>38</v>
      </c>
      <c r="O212" s="102">
        <f t="shared" si="207"/>
        <v>39.64</v>
      </c>
      <c r="P212" s="102">
        <f t="shared" si="207"/>
        <v>41.28</v>
      </c>
      <c r="Q212" s="102">
        <f t="shared" si="207"/>
        <v>42.919999999999987</v>
      </c>
      <c r="R212" s="102">
        <f t="shared" si="207"/>
        <v>44.559999999999988</v>
      </c>
      <c r="S212" s="102">
        <f t="shared" si="207"/>
        <v>46.2</v>
      </c>
      <c r="T212" s="102">
        <f t="shared" si="207"/>
        <v>48.199999999999996</v>
      </c>
      <c r="U212" s="102">
        <f t="shared" si="207"/>
        <v>50.2</v>
      </c>
      <c r="V212" s="102">
        <f t="shared" si="207"/>
        <v>52.199999999999996</v>
      </c>
      <c r="W212" s="102">
        <f t="shared" si="207"/>
        <v>54.199999999999989</v>
      </c>
      <c r="X212" s="102">
        <f t="shared" si="207"/>
        <v>56.2</v>
      </c>
      <c r="Y212" s="102">
        <f t="shared" si="207"/>
        <v>58.47999999999999</v>
      </c>
      <c r="Z212" s="102">
        <f t="shared" si="207"/>
        <v>60.759999999999991</v>
      </c>
      <c r="AA212" s="102">
        <f t="shared" si="207"/>
        <v>63.039999999999992</v>
      </c>
      <c r="AB212" s="102">
        <f t="shared" si="207"/>
        <v>65.319999999999993</v>
      </c>
      <c r="AC212" s="102">
        <f t="shared" si="207"/>
        <v>67.599999999999994</v>
      </c>
      <c r="AD212" s="102">
        <f t="shared" si="207"/>
        <v>70.399999999999991</v>
      </c>
      <c r="AE212" s="102">
        <f t="shared" si="207"/>
        <v>73.200000000000017</v>
      </c>
      <c r="AF212" s="102">
        <f t="shared" si="207"/>
        <v>76.000000000000014</v>
      </c>
      <c r="AG212" s="102">
        <f t="shared" si="207"/>
        <v>78.800000000000011</v>
      </c>
      <c r="AH212" s="102">
        <f t="shared" si="207"/>
        <v>81.599999999999994</v>
      </c>
    </row>
    <row r="213" spans="1:34" x14ac:dyDescent="0.2">
      <c r="A213" s="91">
        <v>12</v>
      </c>
      <c r="B213" s="101">
        <v>2.8</v>
      </c>
      <c r="C213" s="93">
        <f t="shared" si="129"/>
        <v>12028</v>
      </c>
      <c r="D213" s="97">
        <f t="shared" si="203"/>
        <v>27</v>
      </c>
      <c r="E213" s="97">
        <f t="shared" si="203"/>
        <v>28.04</v>
      </c>
      <c r="F213" s="97">
        <f t="shared" si="203"/>
        <v>29.080000000000005</v>
      </c>
      <c r="G213" s="97">
        <f t="shared" si="203"/>
        <v>30.120000000000005</v>
      </c>
      <c r="H213" s="97">
        <f t="shared" si="203"/>
        <v>31.160000000000011</v>
      </c>
      <c r="I213" s="97">
        <f t="shared" si="203"/>
        <v>32.200000000000003</v>
      </c>
      <c r="J213" s="97">
        <f t="shared" si="203"/>
        <v>33.559999999999995</v>
      </c>
      <c r="K213" s="97">
        <f t="shared" ref="K213:AH213" si="208">-(K181-K261)*1/5+K197</f>
        <v>34.92</v>
      </c>
      <c r="L213" s="97">
        <f t="shared" si="208"/>
        <v>36.280000000000008</v>
      </c>
      <c r="M213" s="97">
        <f t="shared" si="208"/>
        <v>37.64</v>
      </c>
      <c r="N213" s="97">
        <f t="shared" si="208"/>
        <v>39</v>
      </c>
      <c r="O213" s="97">
        <f t="shared" si="208"/>
        <v>40.56</v>
      </c>
      <c r="P213" s="97">
        <f t="shared" si="208"/>
        <v>42.11999999999999</v>
      </c>
      <c r="Q213" s="97">
        <f t="shared" si="208"/>
        <v>43.679999999999993</v>
      </c>
      <c r="R213" s="97">
        <f t="shared" si="208"/>
        <v>45.239999999999995</v>
      </c>
      <c r="S213" s="97">
        <f t="shared" si="208"/>
        <v>46.8</v>
      </c>
      <c r="T213" s="97">
        <f t="shared" si="208"/>
        <v>48.88</v>
      </c>
      <c r="U213" s="97">
        <f t="shared" si="208"/>
        <v>50.959999999999994</v>
      </c>
      <c r="V213" s="97">
        <f t="shared" si="208"/>
        <v>53.04</v>
      </c>
      <c r="W213" s="97">
        <f t="shared" si="208"/>
        <v>55.120000000000005</v>
      </c>
      <c r="X213" s="97">
        <f t="shared" si="208"/>
        <v>57.2</v>
      </c>
      <c r="Y213" s="97">
        <f t="shared" si="208"/>
        <v>59.6</v>
      </c>
      <c r="Z213" s="97">
        <f t="shared" si="208"/>
        <v>62</v>
      </c>
      <c r="AA213" s="97">
        <f t="shared" si="208"/>
        <v>64.399999999999991</v>
      </c>
      <c r="AB213" s="97">
        <f t="shared" si="208"/>
        <v>66.799999999999983</v>
      </c>
      <c r="AC213" s="97">
        <f t="shared" si="208"/>
        <v>69.199999999999989</v>
      </c>
      <c r="AD213" s="97">
        <f t="shared" si="208"/>
        <v>72.000000000000014</v>
      </c>
      <c r="AE213" s="97">
        <f t="shared" si="208"/>
        <v>74.800000000000011</v>
      </c>
      <c r="AF213" s="97">
        <f t="shared" si="208"/>
        <v>77.600000000000009</v>
      </c>
      <c r="AG213" s="97">
        <f t="shared" si="208"/>
        <v>80.400000000000006</v>
      </c>
      <c r="AH213" s="97">
        <f t="shared" si="208"/>
        <v>83.199999999999989</v>
      </c>
    </row>
    <row r="214" spans="1:34" x14ac:dyDescent="0.2">
      <c r="A214" s="91">
        <v>12</v>
      </c>
      <c r="B214" s="92">
        <v>3</v>
      </c>
      <c r="C214" s="93">
        <f t="shared" ref="C214:C282" si="209">(A214*100+B214)*10</f>
        <v>12030</v>
      </c>
      <c r="D214" s="102">
        <f t="shared" si="203"/>
        <v>27.6</v>
      </c>
      <c r="E214" s="102">
        <f t="shared" si="203"/>
        <v>28.64</v>
      </c>
      <c r="F214" s="102">
        <f t="shared" si="203"/>
        <v>29.680000000000007</v>
      </c>
      <c r="G214" s="102">
        <f t="shared" si="203"/>
        <v>30.72000000000001</v>
      </c>
      <c r="H214" s="102">
        <f t="shared" si="203"/>
        <v>31.760000000000005</v>
      </c>
      <c r="I214" s="102">
        <f t="shared" si="203"/>
        <v>32.799999999999997</v>
      </c>
      <c r="J214" s="102">
        <f t="shared" si="203"/>
        <v>34.160000000000004</v>
      </c>
      <c r="K214" s="102">
        <f t="shared" ref="K214:AH214" si="210">-(K182-K262)*1/5+K198</f>
        <v>35.519999999999996</v>
      </c>
      <c r="L214" s="102">
        <f t="shared" si="210"/>
        <v>36.880000000000003</v>
      </c>
      <c r="M214" s="102">
        <f t="shared" si="210"/>
        <v>38.240000000000009</v>
      </c>
      <c r="N214" s="102">
        <f t="shared" si="210"/>
        <v>39.599999999999994</v>
      </c>
      <c r="O214" s="102">
        <f t="shared" si="210"/>
        <v>41.239999999999995</v>
      </c>
      <c r="P214" s="102">
        <f t="shared" si="210"/>
        <v>42.879999999999995</v>
      </c>
      <c r="Q214" s="102">
        <f t="shared" si="210"/>
        <v>44.519999999999996</v>
      </c>
      <c r="R214" s="102">
        <f t="shared" si="210"/>
        <v>46.16</v>
      </c>
      <c r="S214" s="102">
        <f t="shared" si="210"/>
        <v>47.8</v>
      </c>
      <c r="T214" s="102">
        <f t="shared" si="210"/>
        <v>49.88</v>
      </c>
      <c r="U214" s="102">
        <f t="shared" si="210"/>
        <v>51.959999999999994</v>
      </c>
      <c r="V214" s="102">
        <f t="shared" si="210"/>
        <v>54.04</v>
      </c>
      <c r="W214" s="102">
        <f t="shared" si="210"/>
        <v>56.120000000000005</v>
      </c>
      <c r="X214" s="102">
        <f t="shared" si="210"/>
        <v>58.2</v>
      </c>
      <c r="Y214" s="102">
        <f t="shared" si="210"/>
        <v>60.6</v>
      </c>
      <c r="Z214" s="102">
        <f t="shared" si="210"/>
        <v>63</v>
      </c>
      <c r="AA214" s="102">
        <f t="shared" si="210"/>
        <v>65.399999999999991</v>
      </c>
      <c r="AB214" s="102">
        <f t="shared" si="210"/>
        <v>67.799999999999983</v>
      </c>
      <c r="AC214" s="102">
        <f t="shared" si="210"/>
        <v>70.199999999999989</v>
      </c>
      <c r="AD214" s="102">
        <f t="shared" si="210"/>
        <v>73.000000000000014</v>
      </c>
      <c r="AE214" s="102">
        <f t="shared" si="210"/>
        <v>75.800000000000011</v>
      </c>
      <c r="AF214" s="102">
        <f t="shared" si="210"/>
        <v>78.600000000000009</v>
      </c>
      <c r="AG214" s="102">
        <f t="shared" si="210"/>
        <v>81.400000000000006</v>
      </c>
      <c r="AH214" s="102">
        <f t="shared" si="210"/>
        <v>84.199999999999989</v>
      </c>
    </row>
    <row r="215" spans="1:34" x14ac:dyDescent="0.2">
      <c r="A215" s="91">
        <v>13</v>
      </c>
      <c r="B215" s="92">
        <v>0</v>
      </c>
      <c r="C215" s="93">
        <f t="shared" si="209"/>
        <v>13000</v>
      </c>
      <c r="D215" s="102">
        <v>19.2</v>
      </c>
      <c r="E215" s="102">
        <v>20.079999999999998</v>
      </c>
      <c r="F215" s="102">
        <v>20.96</v>
      </c>
      <c r="G215" s="102">
        <v>21.84</v>
      </c>
      <c r="H215" s="102">
        <v>22.72</v>
      </c>
      <c r="I215" s="102">
        <v>23.6</v>
      </c>
      <c r="J215" s="102">
        <v>24.44</v>
      </c>
      <c r="K215" s="102">
        <v>25.28</v>
      </c>
      <c r="L215" s="102">
        <v>26.12</v>
      </c>
      <c r="M215" s="102">
        <v>26.96</v>
      </c>
      <c r="N215" s="102">
        <v>27.8</v>
      </c>
      <c r="O215" s="102">
        <v>28.96</v>
      </c>
      <c r="P215" s="102">
        <v>30.12</v>
      </c>
      <c r="Q215" s="102">
        <v>31.28</v>
      </c>
      <c r="R215" s="102">
        <v>32.44</v>
      </c>
      <c r="S215" s="102">
        <v>33.6</v>
      </c>
      <c r="T215" s="102">
        <v>34.840000000000003</v>
      </c>
      <c r="U215" s="102">
        <v>36.08</v>
      </c>
      <c r="V215" s="102">
        <v>37.32</v>
      </c>
      <c r="W215" s="102">
        <v>38.56</v>
      </c>
      <c r="X215" s="102">
        <v>39.799999999999997</v>
      </c>
      <c r="Y215" s="102">
        <v>41.24</v>
      </c>
      <c r="Z215" s="102">
        <v>42.68</v>
      </c>
      <c r="AA215" s="102">
        <v>44.12</v>
      </c>
      <c r="AB215" s="102">
        <v>45.56</v>
      </c>
      <c r="AC215" s="102">
        <v>47</v>
      </c>
      <c r="AD215" s="102">
        <v>48.84</v>
      </c>
      <c r="AE215" s="102">
        <v>50.68</v>
      </c>
      <c r="AF215" s="102">
        <v>52.52</v>
      </c>
      <c r="AG215" s="102">
        <v>54.36</v>
      </c>
      <c r="AH215" s="102">
        <v>56.2</v>
      </c>
    </row>
    <row r="216" spans="1:34" x14ac:dyDescent="0.2">
      <c r="A216" s="91">
        <v>13</v>
      </c>
      <c r="B216" s="92">
        <v>0.2</v>
      </c>
      <c r="C216" s="93">
        <f t="shared" si="209"/>
        <v>13002</v>
      </c>
      <c r="D216" s="102">
        <v>19.2</v>
      </c>
      <c r="E216" s="102">
        <v>20.079999999999998</v>
      </c>
      <c r="F216" s="102">
        <v>20.96</v>
      </c>
      <c r="G216" s="102">
        <v>21.84</v>
      </c>
      <c r="H216" s="102">
        <v>22.72</v>
      </c>
      <c r="I216" s="102">
        <v>23.6</v>
      </c>
      <c r="J216" s="102">
        <v>24.44</v>
      </c>
      <c r="K216" s="102">
        <v>25.28</v>
      </c>
      <c r="L216" s="102">
        <v>26.12</v>
      </c>
      <c r="M216" s="102">
        <v>26.96</v>
      </c>
      <c r="N216" s="102">
        <v>27.8</v>
      </c>
      <c r="O216" s="102">
        <v>28.96</v>
      </c>
      <c r="P216" s="102">
        <v>30.12</v>
      </c>
      <c r="Q216" s="102">
        <v>31.28</v>
      </c>
      <c r="R216" s="102">
        <v>32.44</v>
      </c>
      <c r="S216" s="102">
        <v>33.6</v>
      </c>
      <c r="T216" s="102">
        <v>34.840000000000003</v>
      </c>
      <c r="U216" s="102">
        <v>36.08</v>
      </c>
      <c r="V216" s="102">
        <v>37.32</v>
      </c>
      <c r="W216" s="102">
        <v>38.56</v>
      </c>
      <c r="X216" s="102">
        <v>39.799999999999997</v>
      </c>
      <c r="Y216" s="102">
        <v>41.24</v>
      </c>
      <c r="Z216" s="102">
        <v>42.68</v>
      </c>
      <c r="AA216" s="102">
        <v>44.12</v>
      </c>
      <c r="AB216" s="102">
        <v>45.56</v>
      </c>
      <c r="AC216" s="102">
        <v>47</v>
      </c>
      <c r="AD216" s="102">
        <v>48.84</v>
      </c>
      <c r="AE216" s="102">
        <v>50.68</v>
      </c>
      <c r="AF216" s="102">
        <v>52.52</v>
      </c>
      <c r="AG216" s="102">
        <v>54.36</v>
      </c>
      <c r="AH216" s="102">
        <v>56.2</v>
      </c>
    </row>
    <row r="217" spans="1:34" x14ac:dyDescent="0.2">
      <c r="A217" s="91">
        <v>13</v>
      </c>
      <c r="B217" s="95">
        <v>0.4</v>
      </c>
      <c r="C217" s="93">
        <f t="shared" si="209"/>
        <v>13004</v>
      </c>
      <c r="D217" s="97">
        <f t="shared" ref="D217:AH217" si="211">-(D169-D249)*1/5+D201</f>
        <v>19.199999999999996</v>
      </c>
      <c r="E217" s="97">
        <f t="shared" si="211"/>
        <v>20.079999999999998</v>
      </c>
      <c r="F217" s="97">
        <f t="shared" si="211"/>
        <v>20.96</v>
      </c>
      <c r="G217" s="97">
        <f t="shared" si="211"/>
        <v>21.840000000000003</v>
      </c>
      <c r="H217" s="97">
        <f t="shared" si="211"/>
        <v>22.720000000000006</v>
      </c>
      <c r="I217" s="97">
        <f t="shared" si="211"/>
        <v>23.599999999999998</v>
      </c>
      <c r="J217" s="97">
        <f t="shared" si="211"/>
        <v>24.440000000000005</v>
      </c>
      <c r="K217" s="97">
        <f t="shared" si="211"/>
        <v>25.28</v>
      </c>
      <c r="L217" s="97">
        <f t="shared" si="211"/>
        <v>26.12</v>
      </c>
      <c r="M217" s="97">
        <f t="shared" si="211"/>
        <v>26.96</v>
      </c>
      <c r="N217" s="97">
        <f t="shared" si="211"/>
        <v>27.800000000000004</v>
      </c>
      <c r="O217" s="97">
        <f t="shared" si="211"/>
        <v>28.96</v>
      </c>
      <c r="P217" s="97">
        <f t="shared" si="211"/>
        <v>30.119999999999994</v>
      </c>
      <c r="Q217" s="97">
        <f t="shared" si="211"/>
        <v>31.279999999999994</v>
      </c>
      <c r="R217" s="97">
        <f t="shared" si="211"/>
        <v>32.44</v>
      </c>
      <c r="S217" s="97">
        <f t="shared" si="211"/>
        <v>33.600000000000009</v>
      </c>
      <c r="T217" s="97">
        <f t="shared" si="211"/>
        <v>34.839999999999996</v>
      </c>
      <c r="U217" s="97">
        <f t="shared" si="211"/>
        <v>36.080000000000005</v>
      </c>
      <c r="V217" s="97">
        <f t="shared" si="211"/>
        <v>37.319999999999993</v>
      </c>
      <c r="W217" s="97">
        <f t="shared" si="211"/>
        <v>38.56</v>
      </c>
      <c r="X217" s="97">
        <f t="shared" si="211"/>
        <v>39.800000000000004</v>
      </c>
      <c r="Y217" s="97">
        <f t="shared" si="211"/>
        <v>41.240000000000009</v>
      </c>
      <c r="Z217" s="97">
        <f t="shared" si="211"/>
        <v>42.679999999999993</v>
      </c>
      <c r="AA217" s="97">
        <f t="shared" si="211"/>
        <v>44.12</v>
      </c>
      <c r="AB217" s="97">
        <f t="shared" si="211"/>
        <v>45.56</v>
      </c>
      <c r="AC217" s="97">
        <f t="shared" si="211"/>
        <v>47</v>
      </c>
      <c r="AD217" s="97">
        <f t="shared" si="211"/>
        <v>48.840000000000011</v>
      </c>
      <c r="AE217" s="97">
        <f t="shared" si="211"/>
        <v>50.68</v>
      </c>
      <c r="AF217" s="97">
        <f t="shared" si="211"/>
        <v>52.52000000000001</v>
      </c>
      <c r="AG217" s="97">
        <f t="shared" si="211"/>
        <v>54.36</v>
      </c>
      <c r="AH217" s="97">
        <f t="shared" si="211"/>
        <v>56.2</v>
      </c>
    </row>
    <row r="218" spans="1:34" x14ac:dyDescent="0.2">
      <c r="A218" s="91">
        <v>13</v>
      </c>
      <c r="B218" s="92">
        <v>0.6</v>
      </c>
      <c r="C218" s="93">
        <f t="shared" si="209"/>
        <v>13006</v>
      </c>
      <c r="D218" s="102">
        <f t="shared" ref="D218:AH218" si="212">-(D170-D250)*1/5+D202</f>
        <v>20.199999999999996</v>
      </c>
      <c r="E218" s="102">
        <f t="shared" si="212"/>
        <v>20.96</v>
      </c>
      <c r="F218" s="102">
        <f t="shared" si="212"/>
        <v>21.720000000000006</v>
      </c>
      <c r="G218" s="102">
        <f t="shared" si="212"/>
        <v>22.48</v>
      </c>
      <c r="H218" s="102">
        <f t="shared" si="212"/>
        <v>23.240000000000006</v>
      </c>
      <c r="I218" s="102">
        <f t="shared" si="212"/>
        <v>24</v>
      </c>
      <c r="J218" s="102">
        <f t="shared" si="212"/>
        <v>24.960000000000004</v>
      </c>
      <c r="K218" s="102">
        <f t="shared" si="212"/>
        <v>25.919999999999998</v>
      </c>
      <c r="L218" s="102">
        <f t="shared" si="212"/>
        <v>26.880000000000006</v>
      </c>
      <c r="M218" s="102">
        <f t="shared" si="212"/>
        <v>27.840000000000003</v>
      </c>
      <c r="N218" s="102">
        <f t="shared" si="212"/>
        <v>28.800000000000004</v>
      </c>
      <c r="O218" s="102">
        <f t="shared" si="212"/>
        <v>29.960000000000004</v>
      </c>
      <c r="P218" s="102">
        <f t="shared" si="212"/>
        <v>31.119999999999994</v>
      </c>
      <c r="Q218" s="102">
        <f t="shared" si="212"/>
        <v>32.279999999999994</v>
      </c>
      <c r="R218" s="102">
        <f t="shared" si="212"/>
        <v>33.44</v>
      </c>
      <c r="S218" s="102">
        <f t="shared" si="212"/>
        <v>34.600000000000009</v>
      </c>
      <c r="T218" s="102">
        <f t="shared" si="212"/>
        <v>35.839999999999996</v>
      </c>
      <c r="U218" s="102">
        <f t="shared" si="212"/>
        <v>37.080000000000005</v>
      </c>
      <c r="V218" s="102">
        <f t="shared" si="212"/>
        <v>38.319999999999993</v>
      </c>
      <c r="W218" s="102">
        <f t="shared" si="212"/>
        <v>39.56</v>
      </c>
      <c r="X218" s="102">
        <f t="shared" si="212"/>
        <v>40.800000000000004</v>
      </c>
      <c r="Y218" s="102">
        <f t="shared" si="212"/>
        <v>42.439999999999991</v>
      </c>
      <c r="Z218" s="102">
        <f t="shared" si="212"/>
        <v>44.08</v>
      </c>
      <c r="AA218" s="102">
        <f t="shared" si="212"/>
        <v>45.720000000000006</v>
      </c>
      <c r="AB218" s="102">
        <f t="shared" si="212"/>
        <v>47.359999999999992</v>
      </c>
      <c r="AC218" s="102">
        <f t="shared" si="212"/>
        <v>49</v>
      </c>
      <c r="AD218" s="102">
        <f t="shared" si="212"/>
        <v>50.920000000000009</v>
      </c>
      <c r="AE218" s="102">
        <f t="shared" si="212"/>
        <v>52.839999999999996</v>
      </c>
      <c r="AF218" s="102">
        <f t="shared" si="212"/>
        <v>54.760000000000012</v>
      </c>
      <c r="AG218" s="102">
        <f t="shared" si="212"/>
        <v>56.680000000000007</v>
      </c>
      <c r="AH218" s="102">
        <f t="shared" si="212"/>
        <v>58.600000000000009</v>
      </c>
    </row>
    <row r="219" spans="1:34" x14ac:dyDescent="0.2">
      <c r="A219" s="91">
        <v>13</v>
      </c>
      <c r="B219" s="101">
        <v>0.8</v>
      </c>
      <c r="C219" s="93">
        <f t="shared" si="209"/>
        <v>13008</v>
      </c>
      <c r="D219" s="97">
        <f t="shared" ref="D219:AH219" si="213">-(D171-D251)*1/5+D203</f>
        <v>20.599999999999998</v>
      </c>
      <c r="E219" s="97">
        <f t="shared" si="213"/>
        <v>21.360000000000003</v>
      </c>
      <c r="F219" s="97">
        <f t="shared" si="213"/>
        <v>22.119999999999997</v>
      </c>
      <c r="G219" s="97">
        <f t="shared" si="213"/>
        <v>22.880000000000003</v>
      </c>
      <c r="H219" s="97">
        <f t="shared" si="213"/>
        <v>23.640000000000008</v>
      </c>
      <c r="I219" s="97">
        <f t="shared" si="213"/>
        <v>24.400000000000002</v>
      </c>
      <c r="J219" s="97">
        <f t="shared" si="213"/>
        <v>25.36</v>
      </c>
      <c r="K219" s="97">
        <f t="shared" si="213"/>
        <v>26.320000000000007</v>
      </c>
      <c r="L219" s="97">
        <f t="shared" si="213"/>
        <v>27.280000000000008</v>
      </c>
      <c r="M219" s="97">
        <f t="shared" si="213"/>
        <v>28.240000000000002</v>
      </c>
      <c r="N219" s="97">
        <f t="shared" si="213"/>
        <v>29.199999999999996</v>
      </c>
      <c r="O219" s="97">
        <f t="shared" si="213"/>
        <v>30.36</v>
      </c>
      <c r="P219" s="97">
        <f t="shared" si="213"/>
        <v>31.520000000000003</v>
      </c>
      <c r="Q219" s="97">
        <f t="shared" si="213"/>
        <v>32.680000000000007</v>
      </c>
      <c r="R219" s="97">
        <f t="shared" si="213"/>
        <v>33.839999999999989</v>
      </c>
      <c r="S219" s="97">
        <f t="shared" si="213"/>
        <v>35</v>
      </c>
      <c r="T219" s="97">
        <f t="shared" si="213"/>
        <v>36.440000000000005</v>
      </c>
      <c r="U219" s="97">
        <f t="shared" si="213"/>
        <v>37.879999999999988</v>
      </c>
      <c r="V219" s="97">
        <f t="shared" si="213"/>
        <v>39.319999999999993</v>
      </c>
      <c r="W219" s="97">
        <f t="shared" si="213"/>
        <v>40.76</v>
      </c>
      <c r="X219" s="97">
        <f t="shared" si="213"/>
        <v>42.199999999999996</v>
      </c>
      <c r="Y219" s="97">
        <f t="shared" si="213"/>
        <v>43.84</v>
      </c>
      <c r="Z219" s="97">
        <f t="shared" si="213"/>
        <v>45.47999999999999</v>
      </c>
      <c r="AA219" s="97">
        <f t="shared" si="213"/>
        <v>47.12</v>
      </c>
      <c r="AB219" s="97">
        <f t="shared" si="213"/>
        <v>48.760000000000005</v>
      </c>
      <c r="AC219" s="97">
        <f t="shared" si="213"/>
        <v>50.399999999999991</v>
      </c>
      <c r="AD219" s="97">
        <f t="shared" si="213"/>
        <v>52.320000000000007</v>
      </c>
      <c r="AE219" s="97">
        <f t="shared" si="213"/>
        <v>54.24</v>
      </c>
      <c r="AF219" s="97">
        <f t="shared" si="213"/>
        <v>56.160000000000011</v>
      </c>
      <c r="AG219" s="97">
        <f t="shared" si="213"/>
        <v>58.080000000000013</v>
      </c>
      <c r="AH219" s="97">
        <f t="shared" si="213"/>
        <v>60</v>
      </c>
    </row>
    <row r="220" spans="1:34" x14ac:dyDescent="0.2">
      <c r="A220" s="91">
        <v>13</v>
      </c>
      <c r="B220" s="92">
        <v>1</v>
      </c>
      <c r="C220" s="93">
        <f t="shared" si="209"/>
        <v>13010</v>
      </c>
      <c r="D220" s="102">
        <f t="shared" ref="D220:AH220" si="214">-(D172-D252)*1/5+D204</f>
        <v>21.199999999999996</v>
      </c>
      <c r="E220" s="102">
        <f t="shared" si="214"/>
        <v>21.96</v>
      </c>
      <c r="F220" s="102">
        <f t="shared" si="214"/>
        <v>22.720000000000006</v>
      </c>
      <c r="G220" s="102">
        <f t="shared" si="214"/>
        <v>23.48</v>
      </c>
      <c r="H220" s="102">
        <f t="shared" si="214"/>
        <v>24.240000000000006</v>
      </c>
      <c r="I220" s="102">
        <f t="shared" si="214"/>
        <v>25</v>
      </c>
      <c r="J220" s="102">
        <f t="shared" si="214"/>
        <v>25.959999999999997</v>
      </c>
      <c r="K220" s="102">
        <f t="shared" si="214"/>
        <v>26.920000000000005</v>
      </c>
      <c r="L220" s="102">
        <f t="shared" si="214"/>
        <v>27.880000000000003</v>
      </c>
      <c r="M220" s="102">
        <f t="shared" si="214"/>
        <v>28.840000000000011</v>
      </c>
      <c r="N220" s="102">
        <f t="shared" si="214"/>
        <v>29.800000000000004</v>
      </c>
      <c r="O220" s="102">
        <f t="shared" si="214"/>
        <v>31.039999999999996</v>
      </c>
      <c r="P220" s="102">
        <f t="shared" si="214"/>
        <v>32.28</v>
      </c>
      <c r="Q220" s="102">
        <f t="shared" si="214"/>
        <v>33.52000000000001</v>
      </c>
      <c r="R220" s="102">
        <f t="shared" si="214"/>
        <v>34.76</v>
      </c>
      <c r="S220" s="102">
        <f t="shared" si="214"/>
        <v>36</v>
      </c>
      <c r="T220" s="102">
        <f t="shared" si="214"/>
        <v>37.440000000000005</v>
      </c>
      <c r="U220" s="102">
        <f t="shared" si="214"/>
        <v>38.879999999999988</v>
      </c>
      <c r="V220" s="102">
        <f t="shared" si="214"/>
        <v>40.319999999999993</v>
      </c>
      <c r="W220" s="102">
        <f t="shared" si="214"/>
        <v>41.76</v>
      </c>
      <c r="X220" s="102">
        <f t="shared" si="214"/>
        <v>43.199999999999996</v>
      </c>
      <c r="Y220" s="102">
        <f t="shared" si="214"/>
        <v>44.920000000000009</v>
      </c>
      <c r="Z220" s="102">
        <f t="shared" si="214"/>
        <v>46.64</v>
      </c>
      <c r="AA220" s="102">
        <f t="shared" si="214"/>
        <v>48.359999999999992</v>
      </c>
      <c r="AB220" s="102">
        <f t="shared" si="214"/>
        <v>50.080000000000005</v>
      </c>
      <c r="AC220" s="102">
        <f t="shared" si="214"/>
        <v>51.800000000000004</v>
      </c>
      <c r="AD220" s="102">
        <f t="shared" si="214"/>
        <v>53.919999999999987</v>
      </c>
      <c r="AE220" s="102">
        <f t="shared" si="214"/>
        <v>56.039999999999992</v>
      </c>
      <c r="AF220" s="102">
        <f t="shared" si="214"/>
        <v>58.16</v>
      </c>
      <c r="AG220" s="102">
        <f t="shared" si="214"/>
        <v>60.279999999999994</v>
      </c>
      <c r="AH220" s="102">
        <f t="shared" si="214"/>
        <v>62.399999999999991</v>
      </c>
    </row>
    <row r="221" spans="1:34" x14ac:dyDescent="0.2">
      <c r="A221" s="91">
        <v>13</v>
      </c>
      <c r="B221" s="101">
        <v>1.2</v>
      </c>
      <c r="C221" s="93">
        <f t="shared" si="209"/>
        <v>13012</v>
      </c>
      <c r="D221" s="97">
        <f t="shared" ref="D221:AH221" si="215">-(D173-D253)*1/5+D205</f>
        <v>21.599999999999998</v>
      </c>
      <c r="E221" s="97">
        <f t="shared" si="215"/>
        <v>22.360000000000003</v>
      </c>
      <c r="F221" s="97">
        <f t="shared" si="215"/>
        <v>23.119999999999997</v>
      </c>
      <c r="G221" s="97">
        <f t="shared" si="215"/>
        <v>23.880000000000003</v>
      </c>
      <c r="H221" s="97">
        <f t="shared" si="215"/>
        <v>24.640000000000008</v>
      </c>
      <c r="I221" s="97">
        <f t="shared" si="215"/>
        <v>25.400000000000002</v>
      </c>
      <c r="J221" s="97">
        <f t="shared" si="215"/>
        <v>26.36</v>
      </c>
      <c r="K221" s="97">
        <f t="shared" si="215"/>
        <v>27.320000000000007</v>
      </c>
      <c r="L221" s="97">
        <f t="shared" si="215"/>
        <v>28.280000000000008</v>
      </c>
      <c r="M221" s="97">
        <f t="shared" si="215"/>
        <v>29.240000000000002</v>
      </c>
      <c r="N221" s="97">
        <f t="shared" si="215"/>
        <v>30.199999999999996</v>
      </c>
      <c r="O221" s="97">
        <f t="shared" si="215"/>
        <v>31.560000000000002</v>
      </c>
      <c r="P221" s="97">
        <f t="shared" si="215"/>
        <v>32.920000000000009</v>
      </c>
      <c r="Q221" s="97">
        <f t="shared" si="215"/>
        <v>34.279999999999994</v>
      </c>
      <c r="R221" s="97">
        <f t="shared" si="215"/>
        <v>35.64</v>
      </c>
      <c r="S221" s="97">
        <f t="shared" si="215"/>
        <v>37</v>
      </c>
      <c r="T221" s="97">
        <f t="shared" si="215"/>
        <v>38.440000000000005</v>
      </c>
      <c r="U221" s="97">
        <f t="shared" si="215"/>
        <v>39.88000000000001</v>
      </c>
      <c r="V221" s="97">
        <f t="shared" si="215"/>
        <v>41.319999999999993</v>
      </c>
      <c r="W221" s="97">
        <f t="shared" si="215"/>
        <v>42.76</v>
      </c>
      <c r="X221" s="97">
        <f t="shared" si="215"/>
        <v>44.199999999999996</v>
      </c>
      <c r="Y221" s="97">
        <f t="shared" si="215"/>
        <v>46.120000000000005</v>
      </c>
      <c r="Z221" s="97">
        <f t="shared" si="215"/>
        <v>48.039999999999992</v>
      </c>
      <c r="AA221" s="97">
        <f t="shared" si="215"/>
        <v>49.96</v>
      </c>
      <c r="AB221" s="97">
        <f t="shared" si="215"/>
        <v>51.88000000000001</v>
      </c>
      <c r="AC221" s="97">
        <f t="shared" si="215"/>
        <v>53.800000000000004</v>
      </c>
      <c r="AD221" s="97">
        <f t="shared" si="215"/>
        <v>55.8</v>
      </c>
      <c r="AE221" s="97">
        <f t="shared" si="215"/>
        <v>57.8</v>
      </c>
      <c r="AF221" s="97">
        <f t="shared" si="215"/>
        <v>59.79999999999999</v>
      </c>
      <c r="AG221" s="97">
        <f t="shared" si="215"/>
        <v>61.800000000000004</v>
      </c>
      <c r="AH221" s="97">
        <f t="shared" si="215"/>
        <v>63.79999999999999</v>
      </c>
    </row>
    <row r="222" spans="1:34" x14ac:dyDescent="0.2">
      <c r="A222" s="91">
        <v>13</v>
      </c>
      <c r="B222" s="92">
        <v>1.4</v>
      </c>
      <c r="C222" s="93">
        <f t="shared" si="209"/>
        <v>13014</v>
      </c>
      <c r="D222" s="102">
        <f t="shared" ref="D222:AH222" si="216">-(D174-D254)*1/5+D206</f>
        <v>21.599999999999998</v>
      </c>
      <c r="E222" s="102">
        <f t="shared" si="216"/>
        <v>22.560000000000002</v>
      </c>
      <c r="F222" s="102">
        <f t="shared" si="216"/>
        <v>23.519999999999996</v>
      </c>
      <c r="G222" s="102">
        <f t="shared" si="216"/>
        <v>24.48</v>
      </c>
      <c r="H222" s="102">
        <f t="shared" si="216"/>
        <v>25.440000000000005</v>
      </c>
      <c r="I222" s="102">
        <f t="shared" si="216"/>
        <v>26.400000000000002</v>
      </c>
      <c r="J222" s="102">
        <f t="shared" si="216"/>
        <v>27.36</v>
      </c>
      <c r="K222" s="102">
        <f t="shared" si="216"/>
        <v>28.320000000000007</v>
      </c>
      <c r="L222" s="102">
        <f t="shared" si="216"/>
        <v>29.280000000000008</v>
      </c>
      <c r="M222" s="102">
        <f t="shared" si="216"/>
        <v>30.240000000000002</v>
      </c>
      <c r="N222" s="102">
        <f t="shared" si="216"/>
        <v>31.199999999999996</v>
      </c>
      <c r="O222" s="102">
        <f t="shared" si="216"/>
        <v>32.440000000000005</v>
      </c>
      <c r="P222" s="102">
        <f t="shared" si="216"/>
        <v>33.679999999999993</v>
      </c>
      <c r="Q222" s="102">
        <f t="shared" si="216"/>
        <v>34.92</v>
      </c>
      <c r="R222" s="102">
        <f t="shared" si="216"/>
        <v>36.160000000000011</v>
      </c>
      <c r="S222" s="102">
        <f t="shared" si="216"/>
        <v>37.399999999999991</v>
      </c>
      <c r="T222" s="102">
        <f t="shared" si="216"/>
        <v>39.04</v>
      </c>
      <c r="U222" s="102">
        <f t="shared" si="216"/>
        <v>40.680000000000007</v>
      </c>
      <c r="V222" s="102">
        <f t="shared" si="216"/>
        <v>42.319999999999993</v>
      </c>
      <c r="W222" s="102">
        <f t="shared" si="216"/>
        <v>43.96</v>
      </c>
      <c r="X222" s="102">
        <f t="shared" si="216"/>
        <v>45.600000000000009</v>
      </c>
      <c r="Y222" s="102">
        <f t="shared" si="216"/>
        <v>47.519999999999996</v>
      </c>
      <c r="Z222" s="102">
        <f t="shared" si="216"/>
        <v>49.440000000000005</v>
      </c>
      <c r="AA222" s="102">
        <f t="shared" si="216"/>
        <v>51.36</v>
      </c>
      <c r="AB222" s="102">
        <f t="shared" si="216"/>
        <v>53.280000000000015</v>
      </c>
      <c r="AC222" s="102">
        <f t="shared" si="216"/>
        <v>55.2</v>
      </c>
      <c r="AD222" s="102">
        <f t="shared" si="216"/>
        <v>57.319999999999993</v>
      </c>
      <c r="AE222" s="102">
        <f t="shared" si="216"/>
        <v>59.439999999999984</v>
      </c>
      <c r="AF222" s="102">
        <f t="shared" si="216"/>
        <v>61.559999999999988</v>
      </c>
      <c r="AG222" s="102">
        <f t="shared" si="216"/>
        <v>63.679999999999993</v>
      </c>
      <c r="AH222" s="102">
        <f t="shared" si="216"/>
        <v>65.799999999999983</v>
      </c>
    </row>
    <row r="223" spans="1:34" x14ac:dyDescent="0.2">
      <c r="A223" s="91">
        <v>13</v>
      </c>
      <c r="B223" s="101">
        <v>1.6</v>
      </c>
      <c r="C223" s="93">
        <f t="shared" si="209"/>
        <v>13016</v>
      </c>
      <c r="D223" s="97">
        <f t="shared" ref="D223:AH223" si="217">-(D175-D255)*1/5+D207</f>
        <v>22.599999999999998</v>
      </c>
      <c r="E223" s="97">
        <f t="shared" si="217"/>
        <v>23.360000000000003</v>
      </c>
      <c r="F223" s="97">
        <f t="shared" si="217"/>
        <v>24.119999999999997</v>
      </c>
      <c r="G223" s="97">
        <f t="shared" si="217"/>
        <v>24.880000000000003</v>
      </c>
      <c r="H223" s="97">
        <f t="shared" si="217"/>
        <v>25.640000000000008</v>
      </c>
      <c r="I223" s="97">
        <f t="shared" si="217"/>
        <v>26.400000000000002</v>
      </c>
      <c r="J223" s="97">
        <f t="shared" si="217"/>
        <v>27.439999999999998</v>
      </c>
      <c r="K223" s="97">
        <f t="shared" si="217"/>
        <v>28.480000000000004</v>
      </c>
      <c r="L223" s="97">
        <f t="shared" si="217"/>
        <v>29.52</v>
      </c>
      <c r="M223" s="97">
        <f t="shared" si="217"/>
        <v>30.559999999999995</v>
      </c>
      <c r="N223" s="97">
        <f t="shared" si="217"/>
        <v>31.600000000000005</v>
      </c>
      <c r="O223" s="97">
        <f t="shared" si="217"/>
        <v>32.959999999999994</v>
      </c>
      <c r="P223" s="97">
        <f t="shared" si="217"/>
        <v>34.32</v>
      </c>
      <c r="Q223" s="97">
        <f t="shared" si="217"/>
        <v>35.680000000000007</v>
      </c>
      <c r="R223" s="97">
        <f t="shared" si="217"/>
        <v>37.039999999999992</v>
      </c>
      <c r="S223" s="97">
        <f t="shared" si="217"/>
        <v>38.399999999999991</v>
      </c>
      <c r="T223" s="97">
        <f t="shared" si="217"/>
        <v>40.04</v>
      </c>
      <c r="U223" s="97">
        <f t="shared" si="217"/>
        <v>41.680000000000007</v>
      </c>
      <c r="V223" s="97">
        <f t="shared" si="217"/>
        <v>43.319999999999993</v>
      </c>
      <c r="W223" s="97">
        <f t="shared" si="217"/>
        <v>44.96</v>
      </c>
      <c r="X223" s="97">
        <f t="shared" si="217"/>
        <v>46.600000000000009</v>
      </c>
      <c r="Y223" s="97">
        <f t="shared" si="217"/>
        <v>48.519999999999996</v>
      </c>
      <c r="Z223" s="97">
        <f t="shared" si="217"/>
        <v>50.440000000000005</v>
      </c>
      <c r="AA223" s="97">
        <f t="shared" si="217"/>
        <v>52.36</v>
      </c>
      <c r="AB223" s="97">
        <f t="shared" si="217"/>
        <v>54.280000000000015</v>
      </c>
      <c r="AC223" s="97">
        <f t="shared" si="217"/>
        <v>56.2</v>
      </c>
      <c r="AD223" s="97">
        <f t="shared" si="217"/>
        <v>58.400000000000006</v>
      </c>
      <c r="AE223" s="97">
        <f t="shared" si="217"/>
        <v>60.599999999999994</v>
      </c>
      <c r="AF223" s="97">
        <f t="shared" si="217"/>
        <v>62.799999999999983</v>
      </c>
      <c r="AG223" s="97">
        <f t="shared" si="217"/>
        <v>64.999999999999972</v>
      </c>
      <c r="AH223" s="97">
        <f t="shared" si="217"/>
        <v>67.200000000000017</v>
      </c>
    </row>
    <row r="224" spans="1:34" x14ac:dyDescent="0.2">
      <c r="A224" s="91">
        <v>13</v>
      </c>
      <c r="B224" s="92">
        <v>1.8</v>
      </c>
      <c r="C224" s="93">
        <f t="shared" si="209"/>
        <v>13018</v>
      </c>
      <c r="D224" s="102">
        <f t="shared" ref="D224:AH224" si="218">-(D176-D256)*1/5+D208</f>
        <v>23</v>
      </c>
      <c r="E224" s="102">
        <f t="shared" si="218"/>
        <v>23.880000000000003</v>
      </c>
      <c r="F224" s="102">
        <f t="shared" si="218"/>
        <v>24.760000000000005</v>
      </c>
      <c r="G224" s="102">
        <f t="shared" si="218"/>
        <v>25.639999999999997</v>
      </c>
      <c r="H224" s="102">
        <f t="shared" si="218"/>
        <v>26.52</v>
      </c>
      <c r="I224" s="102">
        <f t="shared" si="218"/>
        <v>27.400000000000002</v>
      </c>
      <c r="J224" s="102">
        <f t="shared" si="218"/>
        <v>28.439999999999998</v>
      </c>
      <c r="K224" s="102">
        <f t="shared" si="218"/>
        <v>29.480000000000004</v>
      </c>
      <c r="L224" s="102">
        <f t="shared" si="218"/>
        <v>30.52</v>
      </c>
      <c r="M224" s="102">
        <f t="shared" si="218"/>
        <v>31.559999999999995</v>
      </c>
      <c r="N224" s="102">
        <f t="shared" si="218"/>
        <v>32.600000000000009</v>
      </c>
      <c r="O224" s="102">
        <f t="shared" si="218"/>
        <v>33.959999999999994</v>
      </c>
      <c r="P224" s="102">
        <f t="shared" si="218"/>
        <v>35.32</v>
      </c>
      <c r="Q224" s="102">
        <f t="shared" si="218"/>
        <v>36.680000000000007</v>
      </c>
      <c r="R224" s="102">
        <f t="shared" si="218"/>
        <v>38.039999999999992</v>
      </c>
      <c r="S224" s="102">
        <f t="shared" si="218"/>
        <v>39.399999999999991</v>
      </c>
      <c r="T224" s="102">
        <f t="shared" si="218"/>
        <v>41.120000000000005</v>
      </c>
      <c r="U224" s="102">
        <f t="shared" si="218"/>
        <v>42.839999999999996</v>
      </c>
      <c r="V224" s="102">
        <f t="shared" si="218"/>
        <v>44.560000000000009</v>
      </c>
      <c r="W224" s="102">
        <f t="shared" si="218"/>
        <v>46.28</v>
      </c>
      <c r="X224" s="102">
        <f t="shared" si="218"/>
        <v>48</v>
      </c>
      <c r="Y224" s="102">
        <f t="shared" si="218"/>
        <v>49.920000000000009</v>
      </c>
      <c r="Z224" s="102">
        <f t="shared" si="218"/>
        <v>51.839999999999996</v>
      </c>
      <c r="AA224" s="102">
        <f t="shared" si="218"/>
        <v>53.760000000000012</v>
      </c>
      <c r="AB224" s="102">
        <f t="shared" si="218"/>
        <v>55.680000000000007</v>
      </c>
      <c r="AC224" s="102">
        <f t="shared" si="218"/>
        <v>57.600000000000009</v>
      </c>
      <c r="AD224" s="102">
        <f t="shared" si="218"/>
        <v>59.920000000000009</v>
      </c>
      <c r="AE224" s="102">
        <f t="shared" si="218"/>
        <v>62.239999999999988</v>
      </c>
      <c r="AF224" s="102">
        <f t="shared" si="218"/>
        <v>64.559999999999988</v>
      </c>
      <c r="AG224" s="102">
        <f t="shared" si="218"/>
        <v>66.88</v>
      </c>
      <c r="AH224" s="102">
        <f t="shared" si="218"/>
        <v>69.200000000000017</v>
      </c>
    </row>
    <row r="225" spans="1:34" x14ac:dyDescent="0.2">
      <c r="A225" s="91">
        <v>13</v>
      </c>
      <c r="B225" s="101">
        <v>2</v>
      </c>
      <c r="C225" s="93">
        <f t="shared" si="209"/>
        <v>13020</v>
      </c>
      <c r="D225" s="97">
        <f t="shared" ref="D225:J230" si="219">-(D177-D257)*1/5+D209</f>
        <v>23</v>
      </c>
      <c r="E225" s="97">
        <f t="shared" si="219"/>
        <v>23.960000000000004</v>
      </c>
      <c r="F225" s="97">
        <f t="shared" si="219"/>
        <v>24.919999999999998</v>
      </c>
      <c r="G225" s="97">
        <f t="shared" si="219"/>
        <v>25.880000000000006</v>
      </c>
      <c r="H225" s="97">
        <f t="shared" si="219"/>
        <v>26.840000000000003</v>
      </c>
      <c r="I225" s="97">
        <f t="shared" si="219"/>
        <v>27.800000000000004</v>
      </c>
      <c r="J225" s="97">
        <f t="shared" si="219"/>
        <v>28.880000000000003</v>
      </c>
      <c r="K225" s="97">
        <f t="shared" ref="K225:AH225" si="220">-(K177-K257)*1/5+K209</f>
        <v>29.959999999999997</v>
      </c>
      <c r="L225" s="97">
        <f t="shared" si="220"/>
        <v>31.04</v>
      </c>
      <c r="M225" s="97">
        <f t="shared" si="220"/>
        <v>32.120000000000005</v>
      </c>
      <c r="N225" s="97">
        <f t="shared" si="220"/>
        <v>33.199999999999996</v>
      </c>
      <c r="O225" s="97">
        <f t="shared" si="220"/>
        <v>34.520000000000003</v>
      </c>
      <c r="P225" s="97">
        <f t="shared" si="220"/>
        <v>35.839999999999989</v>
      </c>
      <c r="Q225" s="97">
        <f t="shared" si="220"/>
        <v>37.159999999999997</v>
      </c>
      <c r="R225" s="97">
        <f t="shared" si="220"/>
        <v>38.480000000000004</v>
      </c>
      <c r="S225" s="97">
        <f t="shared" si="220"/>
        <v>39.800000000000004</v>
      </c>
      <c r="T225" s="97">
        <f t="shared" si="220"/>
        <v>41.639999999999993</v>
      </c>
      <c r="U225" s="97">
        <f t="shared" si="220"/>
        <v>43.480000000000004</v>
      </c>
      <c r="V225" s="97">
        <f t="shared" si="220"/>
        <v>45.320000000000014</v>
      </c>
      <c r="W225" s="97">
        <f t="shared" si="220"/>
        <v>47.160000000000004</v>
      </c>
      <c r="X225" s="97">
        <f t="shared" si="220"/>
        <v>49</v>
      </c>
      <c r="Y225" s="97">
        <f t="shared" si="220"/>
        <v>50.999999999999993</v>
      </c>
      <c r="Z225" s="97">
        <f t="shared" si="220"/>
        <v>53.000000000000007</v>
      </c>
      <c r="AA225" s="97">
        <f t="shared" si="220"/>
        <v>55</v>
      </c>
      <c r="AB225" s="97">
        <f t="shared" si="220"/>
        <v>57</v>
      </c>
      <c r="AC225" s="97">
        <f t="shared" si="220"/>
        <v>59</v>
      </c>
      <c r="AD225" s="97">
        <f t="shared" si="220"/>
        <v>61.320000000000007</v>
      </c>
      <c r="AE225" s="97">
        <f t="shared" si="220"/>
        <v>63.640000000000008</v>
      </c>
      <c r="AF225" s="97">
        <f t="shared" si="220"/>
        <v>65.95999999999998</v>
      </c>
      <c r="AG225" s="97">
        <f t="shared" si="220"/>
        <v>68.279999999999987</v>
      </c>
      <c r="AH225" s="97">
        <f t="shared" si="220"/>
        <v>70.600000000000009</v>
      </c>
    </row>
    <row r="226" spans="1:34" x14ac:dyDescent="0.2">
      <c r="A226" s="91">
        <v>13</v>
      </c>
      <c r="B226" s="92">
        <v>2.2000000000000002</v>
      </c>
      <c r="C226" s="93">
        <f t="shared" si="209"/>
        <v>13022</v>
      </c>
      <c r="D226" s="102">
        <f t="shared" si="219"/>
        <v>24</v>
      </c>
      <c r="E226" s="102">
        <f t="shared" si="219"/>
        <v>24.760000000000005</v>
      </c>
      <c r="F226" s="102">
        <f t="shared" si="219"/>
        <v>25.52</v>
      </c>
      <c r="G226" s="102">
        <f t="shared" si="219"/>
        <v>26.280000000000005</v>
      </c>
      <c r="H226" s="102">
        <f t="shared" si="219"/>
        <v>27.04</v>
      </c>
      <c r="I226" s="102">
        <f t="shared" si="219"/>
        <v>27.800000000000004</v>
      </c>
      <c r="J226" s="102">
        <f t="shared" si="219"/>
        <v>28.96</v>
      </c>
      <c r="K226" s="102">
        <f t="shared" ref="K226:AH226" si="221">-(K178-K258)*1/5+K210</f>
        <v>30.119999999999994</v>
      </c>
      <c r="L226" s="102">
        <f t="shared" si="221"/>
        <v>31.279999999999994</v>
      </c>
      <c r="M226" s="102">
        <f t="shared" si="221"/>
        <v>32.44</v>
      </c>
      <c r="N226" s="102">
        <f t="shared" si="221"/>
        <v>33.600000000000009</v>
      </c>
      <c r="O226" s="102">
        <f t="shared" si="221"/>
        <v>35.039999999999992</v>
      </c>
      <c r="P226" s="102">
        <f t="shared" si="221"/>
        <v>36.479999999999997</v>
      </c>
      <c r="Q226" s="102">
        <f t="shared" si="221"/>
        <v>37.92</v>
      </c>
      <c r="R226" s="102">
        <f t="shared" si="221"/>
        <v>39.359999999999985</v>
      </c>
      <c r="S226" s="102">
        <f t="shared" si="221"/>
        <v>40.800000000000004</v>
      </c>
      <c r="T226" s="102">
        <f t="shared" si="221"/>
        <v>42.519999999999996</v>
      </c>
      <c r="U226" s="102">
        <f t="shared" si="221"/>
        <v>44.240000000000009</v>
      </c>
      <c r="V226" s="102">
        <f t="shared" si="221"/>
        <v>45.96</v>
      </c>
      <c r="W226" s="102">
        <f t="shared" si="221"/>
        <v>47.679999999999993</v>
      </c>
      <c r="X226" s="102">
        <f t="shared" si="221"/>
        <v>49.399999999999991</v>
      </c>
      <c r="Y226" s="102">
        <f t="shared" si="221"/>
        <v>51.519999999999996</v>
      </c>
      <c r="Z226" s="102">
        <f t="shared" si="221"/>
        <v>53.64</v>
      </c>
      <c r="AA226" s="102">
        <f t="shared" si="221"/>
        <v>55.759999999999991</v>
      </c>
      <c r="AB226" s="102">
        <f t="shared" si="221"/>
        <v>57.879999999999981</v>
      </c>
      <c r="AC226" s="102">
        <f t="shared" si="221"/>
        <v>60</v>
      </c>
      <c r="AD226" s="102">
        <f t="shared" si="221"/>
        <v>62.399999999999991</v>
      </c>
      <c r="AE226" s="102">
        <f t="shared" si="221"/>
        <v>64.799999999999983</v>
      </c>
      <c r="AF226" s="102">
        <f t="shared" si="221"/>
        <v>67.200000000000017</v>
      </c>
      <c r="AG226" s="102">
        <f t="shared" si="221"/>
        <v>69.600000000000009</v>
      </c>
      <c r="AH226" s="102">
        <f t="shared" si="221"/>
        <v>72</v>
      </c>
    </row>
    <row r="227" spans="1:34" x14ac:dyDescent="0.2">
      <c r="A227" s="91">
        <v>13</v>
      </c>
      <c r="B227" s="101">
        <v>2.4</v>
      </c>
      <c r="C227" s="93">
        <f t="shared" si="209"/>
        <v>13024</v>
      </c>
      <c r="D227" s="97">
        <f t="shared" si="219"/>
        <v>24</v>
      </c>
      <c r="E227" s="97">
        <f t="shared" si="219"/>
        <v>24.960000000000004</v>
      </c>
      <c r="F227" s="97">
        <f t="shared" si="219"/>
        <v>25.919999999999998</v>
      </c>
      <c r="G227" s="97">
        <f t="shared" si="219"/>
        <v>26.880000000000006</v>
      </c>
      <c r="H227" s="97">
        <f t="shared" si="219"/>
        <v>27.840000000000003</v>
      </c>
      <c r="I227" s="97">
        <f t="shared" si="219"/>
        <v>28.800000000000004</v>
      </c>
      <c r="J227" s="97">
        <f t="shared" si="219"/>
        <v>29.960000000000004</v>
      </c>
      <c r="K227" s="97">
        <f t="shared" ref="K227:AH227" si="222">-(K179-K259)*1/5+K211</f>
        <v>31.119999999999994</v>
      </c>
      <c r="L227" s="97">
        <f t="shared" si="222"/>
        <v>32.279999999999994</v>
      </c>
      <c r="M227" s="97">
        <f t="shared" si="222"/>
        <v>33.44</v>
      </c>
      <c r="N227" s="97">
        <f t="shared" si="222"/>
        <v>34.600000000000009</v>
      </c>
      <c r="O227" s="97">
        <f t="shared" si="222"/>
        <v>36.039999999999992</v>
      </c>
      <c r="P227" s="97">
        <f t="shared" si="222"/>
        <v>37.479999999999997</v>
      </c>
      <c r="Q227" s="97">
        <f t="shared" si="222"/>
        <v>38.92</v>
      </c>
      <c r="R227" s="97">
        <f t="shared" si="222"/>
        <v>40.360000000000007</v>
      </c>
      <c r="S227" s="97">
        <f t="shared" si="222"/>
        <v>41.800000000000004</v>
      </c>
      <c r="T227" s="97">
        <f t="shared" si="222"/>
        <v>43.519999999999996</v>
      </c>
      <c r="U227" s="97">
        <f t="shared" si="222"/>
        <v>45.240000000000009</v>
      </c>
      <c r="V227" s="97">
        <f t="shared" si="222"/>
        <v>46.96</v>
      </c>
      <c r="W227" s="97">
        <f t="shared" si="222"/>
        <v>48.679999999999993</v>
      </c>
      <c r="X227" s="97">
        <f t="shared" si="222"/>
        <v>50.399999999999991</v>
      </c>
      <c r="Y227" s="97">
        <f t="shared" si="222"/>
        <v>52.6</v>
      </c>
      <c r="Z227" s="97">
        <f t="shared" si="222"/>
        <v>54.79999999999999</v>
      </c>
      <c r="AA227" s="97">
        <f t="shared" si="222"/>
        <v>57</v>
      </c>
      <c r="AB227" s="97">
        <f t="shared" si="222"/>
        <v>59.199999999999989</v>
      </c>
      <c r="AC227" s="97">
        <f t="shared" si="222"/>
        <v>61.399999999999991</v>
      </c>
      <c r="AD227" s="97">
        <f t="shared" si="222"/>
        <v>63.79999999999999</v>
      </c>
      <c r="AE227" s="97">
        <f t="shared" si="222"/>
        <v>66.200000000000017</v>
      </c>
      <c r="AF227" s="97">
        <f t="shared" si="222"/>
        <v>68.600000000000009</v>
      </c>
      <c r="AG227" s="97">
        <f t="shared" si="222"/>
        <v>71</v>
      </c>
      <c r="AH227" s="97">
        <f t="shared" si="222"/>
        <v>73.399999999999991</v>
      </c>
    </row>
    <row r="228" spans="1:34" x14ac:dyDescent="0.2">
      <c r="A228" s="91">
        <v>13</v>
      </c>
      <c r="B228" s="92">
        <v>2.6</v>
      </c>
      <c r="C228" s="93">
        <f t="shared" si="209"/>
        <v>13026</v>
      </c>
      <c r="D228" s="102">
        <f t="shared" si="219"/>
        <v>24.400000000000002</v>
      </c>
      <c r="E228" s="102">
        <f t="shared" si="219"/>
        <v>25.36</v>
      </c>
      <c r="F228" s="102">
        <f t="shared" si="219"/>
        <v>26.320000000000007</v>
      </c>
      <c r="G228" s="102">
        <f t="shared" si="219"/>
        <v>27.280000000000008</v>
      </c>
      <c r="H228" s="102">
        <f t="shared" si="219"/>
        <v>28.240000000000002</v>
      </c>
      <c r="I228" s="102">
        <f t="shared" si="219"/>
        <v>29.199999999999996</v>
      </c>
      <c r="J228" s="102">
        <f t="shared" si="219"/>
        <v>30.36</v>
      </c>
      <c r="K228" s="102">
        <f t="shared" ref="K228:AH228" si="223">-(K180-K260)*1/5+K212</f>
        <v>31.520000000000003</v>
      </c>
      <c r="L228" s="102">
        <f t="shared" si="223"/>
        <v>32.680000000000007</v>
      </c>
      <c r="M228" s="102">
        <f t="shared" si="223"/>
        <v>33.839999999999989</v>
      </c>
      <c r="N228" s="102">
        <f t="shared" si="223"/>
        <v>35</v>
      </c>
      <c r="O228" s="102">
        <f t="shared" si="223"/>
        <v>36.56</v>
      </c>
      <c r="P228" s="102">
        <f t="shared" si="223"/>
        <v>38.120000000000005</v>
      </c>
      <c r="Q228" s="102">
        <f t="shared" si="223"/>
        <v>39.679999999999986</v>
      </c>
      <c r="R228" s="102">
        <f t="shared" si="223"/>
        <v>41.239999999999988</v>
      </c>
      <c r="S228" s="102">
        <f t="shared" si="223"/>
        <v>42.800000000000004</v>
      </c>
      <c r="T228" s="102">
        <f t="shared" si="223"/>
        <v>44.599999999999994</v>
      </c>
      <c r="U228" s="102">
        <f t="shared" si="223"/>
        <v>46.400000000000006</v>
      </c>
      <c r="V228" s="102">
        <f t="shared" si="223"/>
        <v>48.199999999999996</v>
      </c>
      <c r="W228" s="102">
        <f t="shared" si="223"/>
        <v>49.999999999999986</v>
      </c>
      <c r="X228" s="102">
        <f t="shared" si="223"/>
        <v>51.800000000000004</v>
      </c>
      <c r="Y228" s="102">
        <f t="shared" si="223"/>
        <v>53.919999999999987</v>
      </c>
      <c r="Z228" s="102">
        <f t="shared" si="223"/>
        <v>56.039999999999992</v>
      </c>
      <c r="AA228" s="102">
        <f t="shared" si="223"/>
        <v>58.16</v>
      </c>
      <c r="AB228" s="102">
        <f t="shared" si="223"/>
        <v>60.279999999999994</v>
      </c>
      <c r="AC228" s="102">
        <f t="shared" si="223"/>
        <v>62.399999999999991</v>
      </c>
      <c r="AD228" s="102">
        <f t="shared" si="223"/>
        <v>64.999999999999986</v>
      </c>
      <c r="AE228" s="102">
        <f t="shared" si="223"/>
        <v>67.600000000000023</v>
      </c>
      <c r="AF228" s="102">
        <f t="shared" si="223"/>
        <v>70.200000000000017</v>
      </c>
      <c r="AG228" s="102">
        <f t="shared" si="223"/>
        <v>72.800000000000011</v>
      </c>
      <c r="AH228" s="102">
        <f t="shared" si="223"/>
        <v>75.399999999999991</v>
      </c>
    </row>
    <row r="229" spans="1:34" x14ac:dyDescent="0.2">
      <c r="A229" s="91">
        <v>13</v>
      </c>
      <c r="B229" s="101">
        <v>2.8</v>
      </c>
      <c r="C229" s="93">
        <f t="shared" si="209"/>
        <v>13028</v>
      </c>
      <c r="D229" s="97">
        <f t="shared" si="219"/>
        <v>25</v>
      </c>
      <c r="E229" s="97">
        <f t="shared" si="219"/>
        <v>25.959999999999997</v>
      </c>
      <c r="F229" s="97">
        <f t="shared" si="219"/>
        <v>26.920000000000005</v>
      </c>
      <c r="G229" s="97">
        <f t="shared" si="219"/>
        <v>27.880000000000003</v>
      </c>
      <c r="H229" s="97">
        <f t="shared" si="219"/>
        <v>28.840000000000011</v>
      </c>
      <c r="I229" s="97">
        <f t="shared" si="219"/>
        <v>29.800000000000004</v>
      </c>
      <c r="J229" s="97">
        <f t="shared" si="219"/>
        <v>31.039999999999996</v>
      </c>
      <c r="K229" s="97">
        <f t="shared" ref="K229:AH229" si="224">-(K181-K261)*1/5+K213</f>
        <v>32.28</v>
      </c>
      <c r="L229" s="97">
        <f t="shared" si="224"/>
        <v>33.52000000000001</v>
      </c>
      <c r="M229" s="97">
        <f t="shared" si="224"/>
        <v>34.76</v>
      </c>
      <c r="N229" s="97">
        <f t="shared" si="224"/>
        <v>36</v>
      </c>
      <c r="O229" s="97">
        <f t="shared" si="224"/>
        <v>37.440000000000005</v>
      </c>
      <c r="P229" s="97">
        <f t="shared" si="224"/>
        <v>38.879999999999988</v>
      </c>
      <c r="Q229" s="97">
        <f t="shared" si="224"/>
        <v>40.319999999999993</v>
      </c>
      <c r="R229" s="97">
        <f t="shared" si="224"/>
        <v>41.76</v>
      </c>
      <c r="S229" s="97">
        <f t="shared" si="224"/>
        <v>43.199999999999996</v>
      </c>
      <c r="T229" s="97">
        <f t="shared" si="224"/>
        <v>45.120000000000005</v>
      </c>
      <c r="U229" s="97">
        <f t="shared" si="224"/>
        <v>47.039999999999992</v>
      </c>
      <c r="V229" s="97">
        <f t="shared" si="224"/>
        <v>48.96</v>
      </c>
      <c r="W229" s="97">
        <f t="shared" si="224"/>
        <v>50.88000000000001</v>
      </c>
      <c r="X229" s="97">
        <f t="shared" si="224"/>
        <v>52.800000000000004</v>
      </c>
      <c r="Y229" s="97">
        <f t="shared" si="224"/>
        <v>55</v>
      </c>
      <c r="Z229" s="97">
        <f t="shared" si="224"/>
        <v>57.2</v>
      </c>
      <c r="AA229" s="97">
        <f t="shared" si="224"/>
        <v>59.399999999999991</v>
      </c>
      <c r="AB229" s="97">
        <f t="shared" si="224"/>
        <v>61.59999999999998</v>
      </c>
      <c r="AC229" s="97">
        <f t="shared" si="224"/>
        <v>63.79999999999999</v>
      </c>
      <c r="AD229" s="97">
        <f t="shared" si="224"/>
        <v>66.40000000000002</v>
      </c>
      <c r="AE229" s="97">
        <f t="shared" si="224"/>
        <v>69.000000000000014</v>
      </c>
      <c r="AF229" s="97">
        <f t="shared" si="224"/>
        <v>71.600000000000009</v>
      </c>
      <c r="AG229" s="97">
        <f t="shared" si="224"/>
        <v>74.2</v>
      </c>
      <c r="AH229" s="97">
        <f t="shared" si="224"/>
        <v>76.799999999999983</v>
      </c>
    </row>
    <row r="230" spans="1:34" x14ac:dyDescent="0.2">
      <c r="A230" s="91">
        <v>13</v>
      </c>
      <c r="B230" s="92">
        <v>3</v>
      </c>
      <c r="C230" s="93">
        <f t="shared" si="209"/>
        <v>13030</v>
      </c>
      <c r="D230" s="102">
        <f t="shared" si="219"/>
        <v>25.400000000000002</v>
      </c>
      <c r="E230" s="102">
        <f t="shared" si="219"/>
        <v>26.36</v>
      </c>
      <c r="F230" s="102">
        <f t="shared" si="219"/>
        <v>27.320000000000007</v>
      </c>
      <c r="G230" s="102">
        <f t="shared" si="219"/>
        <v>28.280000000000008</v>
      </c>
      <c r="H230" s="102">
        <f t="shared" si="219"/>
        <v>29.240000000000002</v>
      </c>
      <c r="I230" s="102">
        <f t="shared" si="219"/>
        <v>30.199999999999996</v>
      </c>
      <c r="J230" s="102">
        <f t="shared" si="219"/>
        <v>31.440000000000005</v>
      </c>
      <c r="K230" s="102">
        <f t="shared" ref="K230:AH230" si="225">-(K182-K262)*1/5+K214</f>
        <v>32.679999999999993</v>
      </c>
      <c r="L230" s="102">
        <f t="shared" si="225"/>
        <v>33.92</v>
      </c>
      <c r="M230" s="102">
        <f t="shared" si="225"/>
        <v>35.160000000000011</v>
      </c>
      <c r="N230" s="102">
        <f t="shared" si="225"/>
        <v>36.399999999999991</v>
      </c>
      <c r="O230" s="102">
        <f t="shared" si="225"/>
        <v>37.959999999999994</v>
      </c>
      <c r="P230" s="102">
        <f t="shared" si="225"/>
        <v>39.519999999999996</v>
      </c>
      <c r="Q230" s="102">
        <f t="shared" si="225"/>
        <v>41.08</v>
      </c>
      <c r="R230" s="102">
        <f t="shared" si="225"/>
        <v>42.64</v>
      </c>
      <c r="S230" s="102">
        <f t="shared" si="225"/>
        <v>44.199999999999996</v>
      </c>
      <c r="T230" s="102">
        <f t="shared" si="225"/>
        <v>46.120000000000005</v>
      </c>
      <c r="U230" s="102">
        <f t="shared" si="225"/>
        <v>48.039999999999992</v>
      </c>
      <c r="V230" s="102">
        <f t="shared" si="225"/>
        <v>49.96</v>
      </c>
      <c r="W230" s="102">
        <f t="shared" si="225"/>
        <v>51.88000000000001</v>
      </c>
      <c r="X230" s="102">
        <f t="shared" si="225"/>
        <v>53.800000000000004</v>
      </c>
      <c r="Y230" s="102">
        <f t="shared" si="225"/>
        <v>56</v>
      </c>
      <c r="Z230" s="102">
        <f t="shared" si="225"/>
        <v>58.2</v>
      </c>
      <c r="AA230" s="102">
        <f t="shared" si="225"/>
        <v>60.399999999999991</v>
      </c>
      <c r="AB230" s="102">
        <f t="shared" si="225"/>
        <v>62.59999999999998</v>
      </c>
      <c r="AC230" s="102">
        <f t="shared" si="225"/>
        <v>64.799999999999983</v>
      </c>
      <c r="AD230" s="102">
        <f t="shared" si="225"/>
        <v>67.40000000000002</v>
      </c>
      <c r="AE230" s="102">
        <f t="shared" si="225"/>
        <v>70.000000000000014</v>
      </c>
      <c r="AF230" s="102">
        <f t="shared" si="225"/>
        <v>72.600000000000009</v>
      </c>
      <c r="AG230" s="102">
        <f t="shared" si="225"/>
        <v>75.2</v>
      </c>
      <c r="AH230" s="102">
        <f t="shared" si="225"/>
        <v>77.799999999999983</v>
      </c>
    </row>
    <row r="231" spans="1:34" x14ac:dyDescent="0.2">
      <c r="A231" s="91">
        <v>14</v>
      </c>
      <c r="B231" s="92">
        <v>0</v>
      </c>
      <c r="C231" s="93">
        <f t="shared" si="209"/>
        <v>14000</v>
      </c>
      <c r="D231" s="102">
        <v>17.600000000000001</v>
      </c>
      <c r="E231" s="102">
        <v>18.440000000000001</v>
      </c>
      <c r="F231" s="102">
        <v>19.28</v>
      </c>
      <c r="G231" s="102">
        <v>20.12</v>
      </c>
      <c r="H231" s="102">
        <v>20.96</v>
      </c>
      <c r="I231" s="102">
        <v>21.8</v>
      </c>
      <c r="J231" s="102">
        <v>22.52</v>
      </c>
      <c r="K231" s="102">
        <v>23.24</v>
      </c>
      <c r="L231" s="102">
        <v>23.96</v>
      </c>
      <c r="M231" s="102">
        <v>24.68</v>
      </c>
      <c r="N231" s="102">
        <v>25.4</v>
      </c>
      <c r="O231" s="102">
        <v>26.48</v>
      </c>
      <c r="P231" s="102">
        <v>27.56</v>
      </c>
      <c r="Q231" s="102">
        <v>28.64</v>
      </c>
      <c r="R231" s="102">
        <v>29.72</v>
      </c>
      <c r="S231" s="102">
        <v>30.8</v>
      </c>
      <c r="T231" s="102">
        <v>31.92</v>
      </c>
      <c r="U231" s="102">
        <v>33.04</v>
      </c>
      <c r="V231" s="102">
        <v>34.159999999999997</v>
      </c>
      <c r="W231" s="102">
        <v>35.28</v>
      </c>
      <c r="X231" s="102">
        <v>36.4</v>
      </c>
      <c r="Y231" s="102">
        <v>37.72</v>
      </c>
      <c r="Z231" s="102">
        <v>39.04</v>
      </c>
      <c r="AA231" s="102">
        <v>40.36</v>
      </c>
      <c r="AB231" s="102">
        <v>41.68</v>
      </c>
      <c r="AC231" s="102">
        <v>43</v>
      </c>
      <c r="AD231" s="102">
        <v>44.72</v>
      </c>
      <c r="AE231" s="102">
        <v>46.44</v>
      </c>
      <c r="AF231" s="102">
        <v>48.16</v>
      </c>
      <c r="AG231" s="102">
        <v>49.88</v>
      </c>
      <c r="AH231" s="102">
        <v>51.6</v>
      </c>
    </row>
    <row r="232" spans="1:34" x14ac:dyDescent="0.2">
      <c r="A232" s="91">
        <v>14</v>
      </c>
      <c r="B232" s="92">
        <v>0.2</v>
      </c>
      <c r="C232" s="93">
        <f t="shared" si="209"/>
        <v>14002</v>
      </c>
      <c r="D232" s="102">
        <v>17.600000000000001</v>
      </c>
      <c r="E232" s="102">
        <v>18.440000000000001</v>
      </c>
      <c r="F232" s="102">
        <v>19.28</v>
      </c>
      <c r="G232" s="102">
        <v>20.12</v>
      </c>
      <c r="H232" s="102">
        <v>20.96</v>
      </c>
      <c r="I232" s="102">
        <v>21.8</v>
      </c>
      <c r="J232" s="102">
        <v>22.52</v>
      </c>
      <c r="K232" s="102">
        <v>23.24</v>
      </c>
      <c r="L232" s="102">
        <v>23.96</v>
      </c>
      <c r="M232" s="102">
        <v>24.68</v>
      </c>
      <c r="N232" s="102">
        <v>25.4</v>
      </c>
      <c r="O232" s="102">
        <v>26.48</v>
      </c>
      <c r="P232" s="102">
        <v>27.56</v>
      </c>
      <c r="Q232" s="102">
        <v>28.64</v>
      </c>
      <c r="R232" s="102">
        <v>29.72</v>
      </c>
      <c r="S232" s="102">
        <v>30.8</v>
      </c>
      <c r="T232" s="102">
        <v>31.92</v>
      </c>
      <c r="U232" s="102">
        <v>33.04</v>
      </c>
      <c r="V232" s="102">
        <v>34.159999999999997</v>
      </c>
      <c r="W232" s="102">
        <v>35.28</v>
      </c>
      <c r="X232" s="102">
        <v>36.4</v>
      </c>
      <c r="Y232" s="102">
        <v>37.72</v>
      </c>
      <c r="Z232" s="102">
        <v>39.04</v>
      </c>
      <c r="AA232" s="102">
        <v>40.36</v>
      </c>
      <c r="AB232" s="102">
        <v>41.68</v>
      </c>
      <c r="AC232" s="102">
        <v>43</v>
      </c>
      <c r="AD232" s="102">
        <v>44.72</v>
      </c>
      <c r="AE232" s="102">
        <v>46.44</v>
      </c>
      <c r="AF232" s="102">
        <v>48.16</v>
      </c>
      <c r="AG232" s="102">
        <v>49.88</v>
      </c>
      <c r="AH232" s="102">
        <v>51.6</v>
      </c>
    </row>
    <row r="233" spans="1:34" x14ac:dyDescent="0.2">
      <c r="A233" s="91">
        <v>14</v>
      </c>
      <c r="B233" s="95">
        <v>0.4</v>
      </c>
      <c r="C233" s="93">
        <f t="shared" si="209"/>
        <v>14004</v>
      </c>
      <c r="D233" s="97">
        <f t="shared" ref="D233:AH233" si="226">-(D169-D249)*1/5+D217</f>
        <v>17.599999999999994</v>
      </c>
      <c r="E233" s="97">
        <f t="shared" si="226"/>
        <v>18.439999999999998</v>
      </c>
      <c r="F233" s="97">
        <f t="shared" si="226"/>
        <v>19.28</v>
      </c>
      <c r="G233" s="97">
        <f t="shared" si="226"/>
        <v>20.120000000000005</v>
      </c>
      <c r="H233" s="97">
        <f t="shared" si="226"/>
        <v>20.960000000000008</v>
      </c>
      <c r="I233" s="97">
        <f t="shared" si="226"/>
        <v>21.799999999999997</v>
      </c>
      <c r="J233" s="97">
        <f t="shared" si="226"/>
        <v>22.520000000000007</v>
      </c>
      <c r="K233" s="97">
        <f t="shared" si="226"/>
        <v>23.240000000000002</v>
      </c>
      <c r="L233" s="97">
        <f t="shared" si="226"/>
        <v>23.96</v>
      </c>
      <c r="M233" s="97">
        <f t="shared" si="226"/>
        <v>24.68</v>
      </c>
      <c r="N233" s="97">
        <f t="shared" si="226"/>
        <v>25.400000000000006</v>
      </c>
      <c r="O233" s="97">
        <f t="shared" si="226"/>
        <v>26.48</v>
      </c>
      <c r="P233" s="97">
        <f t="shared" si="226"/>
        <v>27.559999999999995</v>
      </c>
      <c r="Q233" s="97">
        <f t="shared" si="226"/>
        <v>28.639999999999993</v>
      </c>
      <c r="R233" s="97">
        <f t="shared" si="226"/>
        <v>29.72</v>
      </c>
      <c r="S233" s="97">
        <f t="shared" si="226"/>
        <v>30.800000000000008</v>
      </c>
      <c r="T233" s="97">
        <f t="shared" si="226"/>
        <v>31.919999999999995</v>
      </c>
      <c r="U233" s="97">
        <f t="shared" si="226"/>
        <v>33.040000000000006</v>
      </c>
      <c r="V233" s="97">
        <f t="shared" si="226"/>
        <v>34.159999999999989</v>
      </c>
      <c r="W233" s="97">
        <f t="shared" si="226"/>
        <v>35.28</v>
      </c>
      <c r="X233" s="97">
        <f t="shared" si="226"/>
        <v>36.400000000000006</v>
      </c>
      <c r="Y233" s="97">
        <f t="shared" si="226"/>
        <v>37.720000000000013</v>
      </c>
      <c r="Z233" s="97">
        <f t="shared" si="226"/>
        <v>39.039999999999992</v>
      </c>
      <c r="AA233" s="97">
        <f t="shared" si="226"/>
        <v>40.36</v>
      </c>
      <c r="AB233" s="97">
        <f t="shared" si="226"/>
        <v>41.680000000000007</v>
      </c>
      <c r="AC233" s="97">
        <f t="shared" si="226"/>
        <v>43</v>
      </c>
      <c r="AD233" s="97">
        <f t="shared" si="226"/>
        <v>44.720000000000013</v>
      </c>
      <c r="AE233" s="97">
        <f t="shared" si="226"/>
        <v>46.44</v>
      </c>
      <c r="AF233" s="97">
        <f t="shared" si="226"/>
        <v>48.160000000000011</v>
      </c>
      <c r="AG233" s="97">
        <f t="shared" si="226"/>
        <v>49.879999999999995</v>
      </c>
      <c r="AH233" s="97">
        <f t="shared" si="226"/>
        <v>51.6</v>
      </c>
    </row>
    <row r="234" spans="1:34" x14ac:dyDescent="0.2">
      <c r="A234" s="91">
        <v>14</v>
      </c>
      <c r="B234" s="92">
        <v>0.6</v>
      </c>
      <c r="C234" s="93">
        <f t="shared" si="209"/>
        <v>14006</v>
      </c>
      <c r="D234" s="102">
        <f t="shared" ref="D234:AH234" si="227">-(D170-D250)*1/5+D218</f>
        <v>18.599999999999994</v>
      </c>
      <c r="E234" s="102">
        <f t="shared" si="227"/>
        <v>19.28</v>
      </c>
      <c r="F234" s="102">
        <f t="shared" si="227"/>
        <v>19.960000000000008</v>
      </c>
      <c r="G234" s="102">
        <f t="shared" si="227"/>
        <v>20.64</v>
      </c>
      <c r="H234" s="102">
        <f t="shared" si="227"/>
        <v>21.320000000000007</v>
      </c>
      <c r="I234" s="102">
        <f t="shared" si="227"/>
        <v>22</v>
      </c>
      <c r="J234" s="102">
        <f t="shared" si="227"/>
        <v>22.880000000000006</v>
      </c>
      <c r="K234" s="102">
        <f t="shared" si="227"/>
        <v>23.759999999999998</v>
      </c>
      <c r="L234" s="102">
        <f t="shared" si="227"/>
        <v>24.640000000000008</v>
      </c>
      <c r="M234" s="102">
        <f t="shared" si="227"/>
        <v>25.520000000000003</v>
      </c>
      <c r="N234" s="102">
        <f t="shared" si="227"/>
        <v>26.400000000000006</v>
      </c>
      <c r="O234" s="102">
        <f t="shared" si="227"/>
        <v>27.480000000000004</v>
      </c>
      <c r="P234" s="102">
        <f t="shared" si="227"/>
        <v>28.559999999999995</v>
      </c>
      <c r="Q234" s="102">
        <f t="shared" si="227"/>
        <v>29.639999999999993</v>
      </c>
      <c r="R234" s="102">
        <f t="shared" si="227"/>
        <v>30.72</v>
      </c>
      <c r="S234" s="102">
        <f t="shared" si="227"/>
        <v>31.800000000000008</v>
      </c>
      <c r="T234" s="102">
        <f t="shared" si="227"/>
        <v>32.919999999999995</v>
      </c>
      <c r="U234" s="102">
        <f t="shared" si="227"/>
        <v>34.040000000000006</v>
      </c>
      <c r="V234" s="102">
        <f t="shared" si="227"/>
        <v>35.159999999999989</v>
      </c>
      <c r="W234" s="102">
        <f t="shared" si="227"/>
        <v>36.28</v>
      </c>
      <c r="X234" s="102">
        <f t="shared" si="227"/>
        <v>37.400000000000006</v>
      </c>
      <c r="Y234" s="102">
        <f t="shared" si="227"/>
        <v>38.919999999999987</v>
      </c>
      <c r="Z234" s="102">
        <f t="shared" si="227"/>
        <v>40.44</v>
      </c>
      <c r="AA234" s="102">
        <f t="shared" si="227"/>
        <v>41.960000000000008</v>
      </c>
      <c r="AB234" s="102">
        <f t="shared" si="227"/>
        <v>43.47999999999999</v>
      </c>
      <c r="AC234" s="102">
        <f t="shared" si="227"/>
        <v>45</v>
      </c>
      <c r="AD234" s="102">
        <f t="shared" si="227"/>
        <v>46.760000000000012</v>
      </c>
      <c r="AE234" s="102">
        <f t="shared" si="227"/>
        <v>48.519999999999996</v>
      </c>
      <c r="AF234" s="102">
        <f t="shared" si="227"/>
        <v>50.280000000000015</v>
      </c>
      <c r="AG234" s="102">
        <f t="shared" si="227"/>
        <v>52.040000000000006</v>
      </c>
      <c r="AH234" s="102">
        <f t="shared" si="227"/>
        <v>53.800000000000011</v>
      </c>
    </row>
    <row r="235" spans="1:34" x14ac:dyDescent="0.2">
      <c r="A235" s="91">
        <v>14</v>
      </c>
      <c r="B235" s="101">
        <v>0.8</v>
      </c>
      <c r="C235" s="93">
        <f t="shared" si="209"/>
        <v>14008</v>
      </c>
      <c r="D235" s="97">
        <f t="shared" ref="D235:AH235" si="228">-(D171-D251)*1/5+D219</f>
        <v>18.799999999999997</v>
      </c>
      <c r="E235" s="97">
        <f t="shared" si="228"/>
        <v>19.480000000000004</v>
      </c>
      <c r="F235" s="97">
        <f t="shared" si="228"/>
        <v>20.159999999999997</v>
      </c>
      <c r="G235" s="97">
        <f t="shared" si="228"/>
        <v>20.840000000000003</v>
      </c>
      <c r="H235" s="97">
        <f t="shared" si="228"/>
        <v>21.52000000000001</v>
      </c>
      <c r="I235" s="97">
        <f t="shared" si="228"/>
        <v>22.200000000000003</v>
      </c>
      <c r="J235" s="97">
        <f t="shared" si="228"/>
        <v>23.08</v>
      </c>
      <c r="K235" s="97">
        <f t="shared" si="228"/>
        <v>23.960000000000008</v>
      </c>
      <c r="L235" s="97">
        <f t="shared" si="228"/>
        <v>24.840000000000007</v>
      </c>
      <c r="M235" s="97">
        <f t="shared" si="228"/>
        <v>25.72</v>
      </c>
      <c r="N235" s="97">
        <f t="shared" si="228"/>
        <v>26.599999999999994</v>
      </c>
      <c r="O235" s="97">
        <f t="shared" si="228"/>
        <v>27.68</v>
      </c>
      <c r="P235" s="97">
        <f t="shared" si="228"/>
        <v>28.760000000000005</v>
      </c>
      <c r="Q235" s="97">
        <f t="shared" si="228"/>
        <v>29.840000000000007</v>
      </c>
      <c r="R235" s="97">
        <f t="shared" si="228"/>
        <v>30.919999999999991</v>
      </c>
      <c r="S235" s="97">
        <f t="shared" si="228"/>
        <v>32</v>
      </c>
      <c r="T235" s="97">
        <f t="shared" si="228"/>
        <v>33.320000000000007</v>
      </c>
      <c r="U235" s="97">
        <f t="shared" si="228"/>
        <v>34.639999999999986</v>
      </c>
      <c r="V235" s="97">
        <f t="shared" si="228"/>
        <v>35.959999999999994</v>
      </c>
      <c r="W235" s="97">
        <f t="shared" si="228"/>
        <v>37.28</v>
      </c>
      <c r="X235" s="97">
        <f t="shared" si="228"/>
        <v>38.599999999999994</v>
      </c>
      <c r="Y235" s="97">
        <f t="shared" si="228"/>
        <v>40.120000000000005</v>
      </c>
      <c r="Z235" s="97">
        <f t="shared" si="228"/>
        <v>41.639999999999986</v>
      </c>
      <c r="AA235" s="97">
        <f t="shared" si="228"/>
        <v>43.16</v>
      </c>
      <c r="AB235" s="97">
        <f t="shared" si="228"/>
        <v>44.680000000000007</v>
      </c>
      <c r="AC235" s="97">
        <f t="shared" si="228"/>
        <v>46.199999999999989</v>
      </c>
      <c r="AD235" s="97">
        <f t="shared" si="228"/>
        <v>47.960000000000008</v>
      </c>
      <c r="AE235" s="97">
        <f t="shared" si="228"/>
        <v>49.72</v>
      </c>
      <c r="AF235" s="97">
        <f t="shared" si="228"/>
        <v>51.480000000000011</v>
      </c>
      <c r="AG235" s="97">
        <f t="shared" si="228"/>
        <v>53.240000000000009</v>
      </c>
      <c r="AH235" s="97">
        <f t="shared" si="228"/>
        <v>55</v>
      </c>
    </row>
    <row r="236" spans="1:34" x14ac:dyDescent="0.2">
      <c r="A236" s="91">
        <v>14</v>
      </c>
      <c r="B236" s="92">
        <v>1</v>
      </c>
      <c r="C236" s="93">
        <f t="shared" si="209"/>
        <v>14010</v>
      </c>
      <c r="D236" s="102">
        <f t="shared" ref="D236:AH236" si="229">-(D172-D252)*1/5+D220</f>
        <v>19.599999999999994</v>
      </c>
      <c r="E236" s="102">
        <f t="shared" si="229"/>
        <v>20.28</v>
      </c>
      <c r="F236" s="102">
        <f t="shared" si="229"/>
        <v>20.960000000000008</v>
      </c>
      <c r="G236" s="102">
        <f t="shared" si="229"/>
        <v>21.64</v>
      </c>
      <c r="H236" s="102">
        <f t="shared" si="229"/>
        <v>22.320000000000007</v>
      </c>
      <c r="I236" s="102">
        <f t="shared" si="229"/>
        <v>23</v>
      </c>
      <c r="J236" s="102">
        <f t="shared" si="229"/>
        <v>23.879999999999995</v>
      </c>
      <c r="K236" s="102">
        <f t="shared" si="229"/>
        <v>24.760000000000005</v>
      </c>
      <c r="L236" s="102">
        <f t="shared" si="229"/>
        <v>25.64</v>
      </c>
      <c r="M236" s="102">
        <f t="shared" si="229"/>
        <v>26.52000000000001</v>
      </c>
      <c r="N236" s="102">
        <f t="shared" si="229"/>
        <v>27.400000000000006</v>
      </c>
      <c r="O236" s="102">
        <f t="shared" si="229"/>
        <v>28.519999999999996</v>
      </c>
      <c r="P236" s="102">
        <f t="shared" si="229"/>
        <v>29.64</v>
      </c>
      <c r="Q236" s="102">
        <f t="shared" si="229"/>
        <v>30.760000000000009</v>
      </c>
      <c r="R236" s="102">
        <f t="shared" si="229"/>
        <v>31.879999999999995</v>
      </c>
      <c r="S236" s="102">
        <f t="shared" si="229"/>
        <v>33</v>
      </c>
      <c r="T236" s="102">
        <f t="shared" si="229"/>
        <v>34.320000000000007</v>
      </c>
      <c r="U236" s="102">
        <f t="shared" si="229"/>
        <v>35.639999999999986</v>
      </c>
      <c r="V236" s="102">
        <f t="shared" si="229"/>
        <v>36.959999999999994</v>
      </c>
      <c r="W236" s="102">
        <f t="shared" si="229"/>
        <v>38.28</v>
      </c>
      <c r="X236" s="102">
        <f t="shared" si="229"/>
        <v>39.599999999999994</v>
      </c>
      <c r="Y236" s="102">
        <f t="shared" si="229"/>
        <v>41.160000000000011</v>
      </c>
      <c r="Z236" s="102">
        <f t="shared" si="229"/>
        <v>42.72</v>
      </c>
      <c r="AA236" s="102">
        <f t="shared" si="229"/>
        <v>44.279999999999987</v>
      </c>
      <c r="AB236" s="102">
        <f t="shared" si="229"/>
        <v>45.84</v>
      </c>
      <c r="AC236" s="102">
        <f t="shared" si="229"/>
        <v>47.400000000000006</v>
      </c>
      <c r="AD236" s="102">
        <f t="shared" si="229"/>
        <v>49.359999999999985</v>
      </c>
      <c r="AE236" s="102">
        <f t="shared" si="229"/>
        <v>51.319999999999993</v>
      </c>
      <c r="AF236" s="102">
        <f t="shared" si="229"/>
        <v>53.28</v>
      </c>
      <c r="AG236" s="102">
        <f t="shared" si="229"/>
        <v>55.239999999999995</v>
      </c>
      <c r="AH236" s="102">
        <f t="shared" si="229"/>
        <v>57.199999999999989</v>
      </c>
    </row>
    <row r="237" spans="1:34" x14ac:dyDescent="0.2">
      <c r="A237" s="91">
        <v>14</v>
      </c>
      <c r="B237" s="101">
        <v>1.2</v>
      </c>
      <c r="C237" s="93">
        <f t="shared" si="209"/>
        <v>14012</v>
      </c>
      <c r="D237" s="97">
        <f t="shared" ref="D237:AH237" si="230">-(D173-D253)*1/5+D221</f>
        <v>19.799999999999997</v>
      </c>
      <c r="E237" s="97">
        <f t="shared" si="230"/>
        <v>20.480000000000004</v>
      </c>
      <c r="F237" s="97">
        <f t="shared" si="230"/>
        <v>21.159999999999997</v>
      </c>
      <c r="G237" s="97">
        <f t="shared" si="230"/>
        <v>21.840000000000003</v>
      </c>
      <c r="H237" s="97">
        <f t="shared" si="230"/>
        <v>22.52000000000001</v>
      </c>
      <c r="I237" s="97">
        <f t="shared" si="230"/>
        <v>23.200000000000003</v>
      </c>
      <c r="J237" s="97">
        <f t="shared" si="230"/>
        <v>24.08</v>
      </c>
      <c r="K237" s="97">
        <f t="shared" si="230"/>
        <v>24.960000000000008</v>
      </c>
      <c r="L237" s="97">
        <f t="shared" si="230"/>
        <v>25.840000000000007</v>
      </c>
      <c r="M237" s="97">
        <f t="shared" si="230"/>
        <v>26.72</v>
      </c>
      <c r="N237" s="97">
        <f t="shared" si="230"/>
        <v>27.599999999999994</v>
      </c>
      <c r="O237" s="97">
        <f t="shared" si="230"/>
        <v>28.880000000000003</v>
      </c>
      <c r="P237" s="97">
        <f t="shared" si="230"/>
        <v>30.160000000000007</v>
      </c>
      <c r="Q237" s="97">
        <f t="shared" si="230"/>
        <v>31.439999999999994</v>
      </c>
      <c r="R237" s="97">
        <f t="shared" si="230"/>
        <v>32.72</v>
      </c>
      <c r="S237" s="97">
        <f t="shared" si="230"/>
        <v>34</v>
      </c>
      <c r="T237" s="97">
        <f t="shared" si="230"/>
        <v>35.320000000000007</v>
      </c>
      <c r="U237" s="97">
        <f t="shared" si="230"/>
        <v>36.640000000000015</v>
      </c>
      <c r="V237" s="97">
        <f t="shared" si="230"/>
        <v>37.959999999999994</v>
      </c>
      <c r="W237" s="97">
        <f t="shared" si="230"/>
        <v>39.28</v>
      </c>
      <c r="X237" s="97">
        <f t="shared" si="230"/>
        <v>40.599999999999994</v>
      </c>
      <c r="Y237" s="97">
        <f t="shared" si="230"/>
        <v>42.360000000000007</v>
      </c>
      <c r="Z237" s="97">
        <f t="shared" si="230"/>
        <v>44.11999999999999</v>
      </c>
      <c r="AA237" s="97">
        <f t="shared" si="230"/>
        <v>45.88</v>
      </c>
      <c r="AB237" s="97">
        <f t="shared" si="230"/>
        <v>47.640000000000015</v>
      </c>
      <c r="AC237" s="97">
        <f t="shared" si="230"/>
        <v>49.400000000000006</v>
      </c>
      <c r="AD237" s="97">
        <f t="shared" si="230"/>
        <v>51.199999999999996</v>
      </c>
      <c r="AE237" s="97">
        <f t="shared" si="230"/>
        <v>53</v>
      </c>
      <c r="AF237" s="97">
        <f t="shared" si="230"/>
        <v>54.8</v>
      </c>
      <c r="AG237" s="97">
        <f t="shared" si="230"/>
        <v>56.600000000000009</v>
      </c>
      <c r="AH237" s="97">
        <f t="shared" si="230"/>
        <v>58.399999999999991</v>
      </c>
    </row>
    <row r="238" spans="1:34" x14ac:dyDescent="0.2">
      <c r="A238" s="91">
        <v>14</v>
      </c>
      <c r="B238" s="92">
        <v>1.4</v>
      </c>
      <c r="C238" s="93">
        <f t="shared" si="209"/>
        <v>14014</v>
      </c>
      <c r="D238" s="102">
        <f t="shared" ref="D238:AH238" si="231">-(D174-D254)*1/5+D222</f>
        <v>19.799999999999997</v>
      </c>
      <c r="E238" s="102">
        <f t="shared" si="231"/>
        <v>20.680000000000003</v>
      </c>
      <c r="F238" s="102">
        <f t="shared" si="231"/>
        <v>21.559999999999995</v>
      </c>
      <c r="G238" s="102">
        <f t="shared" si="231"/>
        <v>22.44</v>
      </c>
      <c r="H238" s="102">
        <f t="shared" si="231"/>
        <v>23.320000000000007</v>
      </c>
      <c r="I238" s="102">
        <f t="shared" si="231"/>
        <v>24.200000000000003</v>
      </c>
      <c r="J238" s="102">
        <f t="shared" si="231"/>
        <v>25.08</v>
      </c>
      <c r="K238" s="102">
        <f t="shared" si="231"/>
        <v>25.960000000000008</v>
      </c>
      <c r="L238" s="102">
        <f t="shared" si="231"/>
        <v>26.840000000000007</v>
      </c>
      <c r="M238" s="102">
        <f t="shared" si="231"/>
        <v>27.72</v>
      </c>
      <c r="N238" s="102">
        <f t="shared" si="231"/>
        <v>28.599999999999994</v>
      </c>
      <c r="O238" s="102">
        <f t="shared" si="231"/>
        <v>29.720000000000006</v>
      </c>
      <c r="P238" s="102">
        <f t="shared" si="231"/>
        <v>30.839999999999993</v>
      </c>
      <c r="Q238" s="102">
        <f t="shared" si="231"/>
        <v>31.96</v>
      </c>
      <c r="R238" s="102">
        <f t="shared" si="231"/>
        <v>33.080000000000013</v>
      </c>
      <c r="S238" s="102">
        <f t="shared" si="231"/>
        <v>34.199999999999989</v>
      </c>
      <c r="T238" s="102">
        <f t="shared" si="231"/>
        <v>35.72</v>
      </c>
      <c r="U238" s="102">
        <f t="shared" si="231"/>
        <v>37.240000000000009</v>
      </c>
      <c r="V238" s="102">
        <f t="shared" si="231"/>
        <v>38.759999999999991</v>
      </c>
      <c r="W238" s="102">
        <f t="shared" si="231"/>
        <v>40.28</v>
      </c>
      <c r="X238" s="102">
        <f t="shared" si="231"/>
        <v>41.800000000000011</v>
      </c>
      <c r="Y238" s="102">
        <f t="shared" si="231"/>
        <v>43.559999999999995</v>
      </c>
      <c r="Z238" s="102">
        <f t="shared" si="231"/>
        <v>45.320000000000007</v>
      </c>
      <c r="AA238" s="102">
        <f t="shared" si="231"/>
        <v>47.08</v>
      </c>
      <c r="AB238" s="102">
        <f t="shared" si="231"/>
        <v>48.840000000000018</v>
      </c>
      <c r="AC238" s="102">
        <f t="shared" si="231"/>
        <v>50.6</v>
      </c>
      <c r="AD238" s="102">
        <f t="shared" si="231"/>
        <v>52.559999999999995</v>
      </c>
      <c r="AE238" s="102">
        <f t="shared" si="231"/>
        <v>54.519999999999982</v>
      </c>
      <c r="AF238" s="102">
        <f t="shared" si="231"/>
        <v>56.47999999999999</v>
      </c>
      <c r="AG238" s="102">
        <f t="shared" si="231"/>
        <v>58.44</v>
      </c>
      <c r="AH238" s="102">
        <f t="shared" si="231"/>
        <v>60.399999999999984</v>
      </c>
    </row>
    <row r="239" spans="1:34" x14ac:dyDescent="0.2">
      <c r="A239" s="91">
        <v>14</v>
      </c>
      <c r="B239" s="101">
        <v>1.6</v>
      </c>
      <c r="C239" s="93">
        <f t="shared" si="209"/>
        <v>14016</v>
      </c>
      <c r="D239" s="97">
        <f t="shared" ref="D239:AH239" si="232">-(D175-D255)*1/5+D223</f>
        <v>20.799999999999997</v>
      </c>
      <c r="E239" s="97">
        <f t="shared" si="232"/>
        <v>21.480000000000004</v>
      </c>
      <c r="F239" s="97">
        <f t="shared" si="232"/>
        <v>22.159999999999997</v>
      </c>
      <c r="G239" s="97">
        <f t="shared" si="232"/>
        <v>22.840000000000003</v>
      </c>
      <c r="H239" s="97">
        <f t="shared" si="232"/>
        <v>23.52000000000001</v>
      </c>
      <c r="I239" s="97">
        <f t="shared" si="232"/>
        <v>24.200000000000003</v>
      </c>
      <c r="J239" s="97">
        <f t="shared" si="232"/>
        <v>25.119999999999997</v>
      </c>
      <c r="K239" s="97">
        <f t="shared" si="232"/>
        <v>26.040000000000006</v>
      </c>
      <c r="L239" s="97">
        <f t="shared" si="232"/>
        <v>26.96</v>
      </c>
      <c r="M239" s="97">
        <f t="shared" si="232"/>
        <v>27.879999999999995</v>
      </c>
      <c r="N239" s="97">
        <f t="shared" si="232"/>
        <v>28.800000000000004</v>
      </c>
      <c r="O239" s="97">
        <f t="shared" si="232"/>
        <v>30.079999999999995</v>
      </c>
      <c r="P239" s="97">
        <f t="shared" si="232"/>
        <v>31.36</v>
      </c>
      <c r="Q239" s="97">
        <f t="shared" si="232"/>
        <v>32.640000000000008</v>
      </c>
      <c r="R239" s="97">
        <f t="shared" si="232"/>
        <v>33.919999999999987</v>
      </c>
      <c r="S239" s="97">
        <f t="shared" si="232"/>
        <v>35.199999999999989</v>
      </c>
      <c r="T239" s="97">
        <f t="shared" si="232"/>
        <v>36.72</v>
      </c>
      <c r="U239" s="97">
        <f t="shared" si="232"/>
        <v>38.240000000000009</v>
      </c>
      <c r="V239" s="97">
        <f t="shared" si="232"/>
        <v>39.759999999999991</v>
      </c>
      <c r="W239" s="97">
        <f t="shared" si="232"/>
        <v>41.28</v>
      </c>
      <c r="X239" s="97">
        <f t="shared" si="232"/>
        <v>42.800000000000011</v>
      </c>
      <c r="Y239" s="97">
        <f t="shared" si="232"/>
        <v>44.559999999999995</v>
      </c>
      <c r="Z239" s="97">
        <f t="shared" si="232"/>
        <v>46.320000000000007</v>
      </c>
      <c r="AA239" s="97">
        <f t="shared" si="232"/>
        <v>48.08</v>
      </c>
      <c r="AB239" s="97">
        <f t="shared" si="232"/>
        <v>49.840000000000018</v>
      </c>
      <c r="AC239" s="97">
        <f t="shared" si="232"/>
        <v>51.6</v>
      </c>
      <c r="AD239" s="97">
        <f t="shared" si="232"/>
        <v>53.600000000000009</v>
      </c>
      <c r="AE239" s="97">
        <f t="shared" si="232"/>
        <v>55.599999999999994</v>
      </c>
      <c r="AF239" s="97">
        <f t="shared" si="232"/>
        <v>57.59999999999998</v>
      </c>
      <c r="AG239" s="97">
        <f t="shared" si="232"/>
        <v>59.599999999999973</v>
      </c>
      <c r="AH239" s="97">
        <f t="shared" si="232"/>
        <v>61.600000000000016</v>
      </c>
    </row>
    <row r="240" spans="1:34" x14ac:dyDescent="0.2">
      <c r="A240" s="91">
        <v>14</v>
      </c>
      <c r="B240" s="92">
        <v>1.8</v>
      </c>
      <c r="C240" s="93">
        <f t="shared" si="209"/>
        <v>14018</v>
      </c>
      <c r="D240" s="102">
        <f t="shared" ref="D240:AH240" si="233">-(D176-D256)*1/5+D224</f>
        <v>21</v>
      </c>
      <c r="E240" s="102">
        <f t="shared" si="233"/>
        <v>21.840000000000003</v>
      </c>
      <c r="F240" s="102">
        <f t="shared" si="233"/>
        <v>22.680000000000007</v>
      </c>
      <c r="G240" s="102">
        <f t="shared" si="233"/>
        <v>23.519999999999996</v>
      </c>
      <c r="H240" s="102">
        <f t="shared" si="233"/>
        <v>24.36</v>
      </c>
      <c r="I240" s="102">
        <f t="shared" si="233"/>
        <v>25.200000000000003</v>
      </c>
      <c r="J240" s="102">
        <f t="shared" si="233"/>
        <v>26.119999999999997</v>
      </c>
      <c r="K240" s="102">
        <f t="shared" si="233"/>
        <v>27.040000000000006</v>
      </c>
      <c r="L240" s="102">
        <f t="shared" si="233"/>
        <v>27.96</v>
      </c>
      <c r="M240" s="102">
        <f t="shared" si="233"/>
        <v>28.879999999999995</v>
      </c>
      <c r="N240" s="102">
        <f t="shared" si="233"/>
        <v>29.800000000000008</v>
      </c>
      <c r="O240" s="102">
        <f t="shared" si="233"/>
        <v>31.079999999999995</v>
      </c>
      <c r="P240" s="102">
        <f t="shared" si="233"/>
        <v>32.36</v>
      </c>
      <c r="Q240" s="102">
        <f t="shared" si="233"/>
        <v>33.640000000000008</v>
      </c>
      <c r="R240" s="102">
        <f t="shared" si="233"/>
        <v>34.919999999999987</v>
      </c>
      <c r="S240" s="102">
        <f t="shared" si="233"/>
        <v>36.199999999999989</v>
      </c>
      <c r="T240" s="102">
        <f t="shared" si="233"/>
        <v>37.760000000000005</v>
      </c>
      <c r="U240" s="102">
        <f t="shared" si="233"/>
        <v>39.319999999999993</v>
      </c>
      <c r="V240" s="102">
        <f t="shared" si="233"/>
        <v>40.88000000000001</v>
      </c>
      <c r="W240" s="102">
        <f t="shared" si="233"/>
        <v>42.44</v>
      </c>
      <c r="X240" s="102">
        <f t="shared" si="233"/>
        <v>44</v>
      </c>
      <c r="Y240" s="102">
        <f t="shared" si="233"/>
        <v>45.760000000000012</v>
      </c>
      <c r="Z240" s="102">
        <f t="shared" si="233"/>
        <v>47.519999999999996</v>
      </c>
      <c r="AA240" s="102">
        <f t="shared" si="233"/>
        <v>49.280000000000015</v>
      </c>
      <c r="AB240" s="102">
        <f t="shared" si="233"/>
        <v>51.040000000000006</v>
      </c>
      <c r="AC240" s="102">
        <f t="shared" si="233"/>
        <v>52.800000000000011</v>
      </c>
      <c r="AD240" s="102">
        <f t="shared" si="233"/>
        <v>54.960000000000008</v>
      </c>
      <c r="AE240" s="102">
        <f t="shared" si="233"/>
        <v>57.11999999999999</v>
      </c>
      <c r="AF240" s="102">
        <f t="shared" si="233"/>
        <v>59.279999999999987</v>
      </c>
      <c r="AG240" s="102">
        <f t="shared" si="233"/>
        <v>61.44</v>
      </c>
      <c r="AH240" s="102">
        <f t="shared" si="233"/>
        <v>63.600000000000016</v>
      </c>
    </row>
    <row r="241" spans="1:34" x14ac:dyDescent="0.2">
      <c r="A241" s="91">
        <v>14</v>
      </c>
      <c r="B241" s="101">
        <v>2</v>
      </c>
      <c r="C241" s="93">
        <f t="shared" si="209"/>
        <v>14020</v>
      </c>
      <c r="D241" s="97">
        <f t="shared" ref="D241:J246" si="234">-(D177-D257)*1/5+D225</f>
        <v>21</v>
      </c>
      <c r="E241" s="97">
        <f t="shared" si="234"/>
        <v>21.880000000000006</v>
      </c>
      <c r="F241" s="97">
        <f t="shared" si="234"/>
        <v>22.759999999999998</v>
      </c>
      <c r="G241" s="97">
        <f t="shared" si="234"/>
        <v>23.640000000000008</v>
      </c>
      <c r="H241" s="97">
        <f t="shared" si="234"/>
        <v>24.520000000000003</v>
      </c>
      <c r="I241" s="97">
        <f t="shared" si="234"/>
        <v>25.400000000000006</v>
      </c>
      <c r="J241" s="97">
        <f t="shared" si="234"/>
        <v>26.44</v>
      </c>
      <c r="K241" s="97">
        <f t="shared" ref="K241:AH241" si="235">-(K177-K257)*1/5+K225</f>
        <v>27.479999999999997</v>
      </c>
      <c r="L241" s="97">
        <f t="shared" si="235"/>
        <v>28.519999999999996</v>
      </c>
      <c r="M241" s="97">
        <f t="shared" si="235"/>
        <v>29.560000000000002</v>
      </c>
      <c r="N241" s="97">
        <f t="shared" si="235"/>
        <v>30.599999999999994</v>
      </c>
      <c r="O241" s="97">
        <f t="shared" si="235"/>
        <v>31.760000000000005</v>
      </c>
      <c r="P241" s="97">
        <f t="shared" si="235"/>
        <v>32.919999999999987</v>
      </c>
      <c r="Q241" s="97">
        <f t="shared" si="235"/>
        <v>34.08</v>
      </c>
      <c r="R241" s="97">
        <f t="shared" si="235"/>
        <v>35.240000000000009</v>
      </c>
      <c r="S241" s="97">
        <f t="shared" si="235"/>
        <v>36.400000000000006</v>
      </c>
      <c r="T241" s="97">
        <f t="shared" si="235"/>
        <v>38.11999999999999</v>
      </c>
      <c r="U241" s="97">
        <f t="shared" si="235"/>
        <v>39.840000000000003</v>
      </c>
      <c r="V241" s="97">
        <f t="shared" si="235"/>
        <v>41.560000000000016</v>
      </c>
      <c r="W241" s="97">
        <f t="shared" si="235"/>
        <v>43.28</v>
      </c>
      <c r="X241" s="97">
        <f t="shared" si="235"/>
        <v>45</v>
      </c>
      <c r="Y241" s="97">
        <f t="shared" si="235"/>
        <v>46.79999999999999</v>
      </c>
      <c r="Z241" s="97">
        <f t="shared" si="235"/>
        <v>48.600000000000009</v>
      </c>
      <c r="AA241" s="97">
        <f t="shared" si="235"/>
        <v>50.4</v>
      </c>
      <c r="AB241" s="97">
        <f t="shared" si="235"/>
        <v>52.2</v>
      </c>
      <c r="AC241" s="97">
        <f t="shared" si="235"/>
        <v>54</v>
      </c>
      <c r="AD241" s="97">
        <f t="shared" si="235"/>
        <v>56.160000000000011</v>
      </c>
      <c r="AE241" s="97">
        <f t="shared" si="235"/>
        <v>58.320000000000007</v>
      </c>
      <c r="AF241" s="97">
        <f t="shared" si="235"/>
        <v>60.479999999999983</v>
      </c>
      <c r="AG241" s="97">
        <f t="shared" si="235"/>
        <v>62.639999999999986</v>
      </c>
      <c r="AH241" s="97">
        <f t="shared" si="235"/>
        <v>64.800000000000011</v>
      </c>
    </row>
    <row r="242" spans="1:34" x14ac:dyDescent="0.2">
      <c r="A242" s="91">
        <v>14</v>
      </c>
      <c r="B242" s="92">
        <v>2.2000000000000002</v>
      </c>
      <c r="C242" s="93">
        <f t="shared" si="209"/>
        <v>14022</v>
      </c>
      <c r="D242" s="102">
        <f t="shared" si="234"/>
        <v>22</v>
      </c>
      <c r="E242" s="102">
        <f t="shared" si="234"/>
        <v>22.680000000000007</v>
      </c>
      <c r="F242" s="102">
        <f t="shared" si="234"/>
        <v>23.36</v>
      </c>
      <c r="G242" s="102">
        <f t="shared" si="234"/>
        <v>24.040000000000006</v>
      </c>
      <c r="H242" s="102">
        <f t="shared" si="234"/>
        <v>24.72</v>
      </c>
      <c r="I242" s="102">
        <f t="shared" si="234"/>
        <v>25.400000000000006</v>
      </c>
      <c r="J242" s="102">
        <f t="shared" si="234"/>
        <v>26.48</v>
      </c>
      <c r="K242" s="102">
        <f t="shared" ref="K242:AH242" si="236">-(K178-K258)*1/5+K226</f>
        <v>27.559999999999995</v>
      </c>
      <c r="L242" s="102">
        <f t="shared" si="236"/>
        <v>28.639999999999993</v>
      </c>
      <c r="M242" s="102">
        <f t="shared" si="236"/>
        <v>29.72</v>
      </c>
      <c r="N242" s="102">
        <f t="shared" si="236"/>
        <v>30.800000000000008</v>
      </c>
      <c r="O242" s="102">
        <f t="shared" si="236"/>
        <v>32.11999999999999</v>
      </c>
      <c r="P242" s="102">
        <f t="shared" si="236"/>
        <v>33.44</v>
      </c>
      <c r="Q242" s="102">
        <f t="shared" si="236"/>
        <v>34.760000000000005</v>
      </c>
      <c r="R242" s="102">
        <f t="shared" si="236"/>
        <v>36.079999999999984</v>
      </c>
      <c r="S242" s="102">
        <f t="shared" si="236"/>
        <v>37.400000000000006</v>
      </c>
      <c r="T242" s="102">
        <f t="shared" si="236"/>
        <v>38.959999999999994</v>
      </c>
      <c r="U242" s="102">
        <f t="shared" si="236"/>
        <v>40.52000000000001</v>
      </c>
      <c r="V242" s="102">
        <f t="shared" si="236"/>
        <v>42.08</v>
      </c>
      <c r="W242" s="102">
        <f t="shared" si="236"/>
        <v>43.639999999999986</v>
      </c>
      <c r="X242" s="102">
        <f t="shared" si="236"/>
        <v>45.199999999999989</v>
      </c>
      <c r="Y242" s="102">
        <f t="shared" si="236"/>
        <v>47.16</v>
      </c>
      <c r="Z242" s="102">
        <f t="shared" si="236"/>
        <v>49.120000000000005</v>
      </c>
      <c r="AA242" s="102">
        <f t="shared" si="236"/>
        <v>51.079999999999991</v>
      </c>
      <c r="AB242" s="102">
        <f t="shared" si="236"/>
        <v>53.039999999999985</v>
      </c>
      <c r="AC242" s="102">
        <f t="shared" si="236"/>
        <v>55</v>
      </c>
      <c r="AD242" s="102">
        <f t="shared" si="236"/>
        <v>57.199999999999989</v>
      </c>
      <c r="AE242" s="102">
        <f t="shared" si="236"/>
        <v>59.399999999999984</v>
      </c>
      <c r="AF242" s="102">
        <f t="shared" si="236"/>
        <v>61.600000000000016</v>
      </c>
      <c r="AG242" s="102">
        <f t="shared" si="236"/>
        <v>63.800000000000011</v>
      </c>
      <c r="AH242" s="102">
        <f t="shared" si="236"/>
        <v>66</v>
      </c>
    </row>
    <row r="243" spans="1:34" x14ac:dyDescent="0.2">
      <c r="A243" s="91">
        <v>14</v>
      </c>
      <c r="B243" s="101">
        <v>2.4</v>
      </c>
      <c r="C243" s="93">
        <f t="shared" si="209"/>
        <v>14024</v>
      </c>
      <c r="D243" s="97">
        <f t="shared" si="234"/>
        <v>22</v>
      </c>
      <c r="E243" s="97">
        <f t="shared" si="234"/>
        <v>22.880000000000006</v>
      </c>
      <c r="F243" s="97">
        <f t="shared" si="234"/>
        <v>23.759999999999998</v>
      </c>
      <c r="G243" s="97">
        <f t="shared" si="234"/>
        <v>24.640000000000008</v>
      </c>
      <c r="H243" s="97">
        <f t="shared" si="234"/>
        <v>25.520000000000003</v>
      </c>
      <c r="I243" s="97">
        <f t="shared" si="234"/>
        <v>26.400000000000006</v>
      </c>
      <c r="J243" s="97">
        <f t="shared" si="234"/>
        <v>27.480000000000004</v>
      </c>
      <c r="K243" s="97">
        <f t="shared" ref="K243:AH243" si="237">-(K179-K259)*1/5+K227</f>
        <v>28.559999999999995</v>
      </c>
      <c r="L243" s="97">
        <f t="shared" si="237"/>
        <v>29.639999999999993</v>
      </c>
      <c r="M243" s="97">
        <f t="shared" si="237"/>
        <v>30.72</v>
      </c>
      <c r="N243" s="97">
        <f t="shared" si="237"/>
        <v>31.800000000000008</v>
      </c>
      <c r="O243" s="97">
        <f t="shared" si="237"/>
        <v>33.11999999999999</v>
      </c>
      <c r="P243" s="97">
        <f t="shared" si="237"/>
        <v>34.44</v>
      </c>
      <c r="Q243" s="97">
        <f t="shared" si="237"/>
        <v>35.760000000000005</v>
      </c>
      <c r="R243" s="97">
        <f t="shared" si="237"/>
        <v>37.080000000000013</v>
      </c>
      <c r="S243" s="97">
        <f t="shared" si="237"/>
        <v>38.400000000000006</v>
      </c>
      <c r="T243" s="97">
        <f t="shared" si="237"/>
        <v>39.959999999999994</v>
      </c>
      <c r="U243" s="97">
        <f t="shared" si="237"/>
        <v>41.52000000000001</v>
      </c>
      <c r="V243" s="97">
        <f t="shared" si="237"/>
        <v>43.08</v>
      </c>
      <c r="W243" s="97">
        <f t="shared" si="237"/>
        <v>44.639999999999986</v>
      </c>
      <c r="X243" s="97">
        <f t="shared" si="237"/>
        <v>46.199999999999989</v>
      </c>
      <c r="Y243" s="97">
        <f t="shared" si="237"/>
        <v>48.2</v>
      </c>
      <c r="Z243" s="97">
        <f t="shared" si="237"/>
        <v>50.199999999999989</v>
      </c>
      <c r="AA243" s="97">
        <f t="shared" si="237"/>
        <v>52.2</v>
      </c>
      <c r="AB243" s="97">
        <f t="shared" si="237"/>
        <v>54.199999999999989</v>
      </c>
      <c r="AC243" s="97">
        <f t="shared" si="237"/>
        <v>56.199999999999989</v>
      </c>
      <c r="AD243" s="97">
        <f t="shared" si="237"/>
        <v>58.399999999999991</v>
      </c>
      <c r="AE243" s="97">
        <f t="shared" si="237"/>
        <v>60.600000000000016</v>
      </c>
      <c r="AF243" s="97">
        <f t="shared" si="237"/>
        <v>62.800000000000011</v>
      </c>
      <c r="AG243" s="97">
        <f t="shared" si="237"/>
        <v>65</v>
      </c>
      <c r="AH243" s="97">
        <f t="shared" si="237"/>
        <v>67.199999999999989</v>
      </c>
    </row>
    <row r="244" spans="1:34" x14ac:dyDescent="0.2">
      <c r="A244" s="91">
        <v>14</v>
      </c>
      <c r="B244" s="92">
        <v>2.6</v>
      </c>
      <c r="C244" s="93">
        <f t="shared" si="209"/>
        <v>14026</v>
      </c>
      <c r="D244" s="102">
        <f t="shared" si="234"/>
        <v>22.200000000000003</v>
      </c>
      <c r="E244" s="102">
        <f t="shared" si="234"/>
        <v>23.08</v>
      </c>
      <c r="F244" s="102">
        <f t="shared" si="234"/>
        <v>23.960000000000008</v>
      </c>
      <c r="G244" s="102">
        <f t="shared" si="234"/>
        <v>24.840000000000007</v>
      </c>
      <c r="H244" s="102">
        <f t="shared" si="234"/>
        <v>25.72</v>
      </c>
      <c r="I244" s="102">
        <f t="shared" si="234"/>
        <v>26.599999999999994</v>
      </c>
      <c r="J244" s="102">
        <f t="shared" si="234"/>
        <v>27.68</v>
      </c>
      <c r="K244" s="102">
        <f t="shared" ref="K244:AH244" si="238">-(K180-K260)*1/5+K228</f>
        <v>28.760000000000005</v>
      </c>
      <c r="L244" s="102">
        <f t="shared" si="238"/>
        <v>29.840000000000007</v>
      </c>
      <c r="M244" s="102">
        <f t="shared" si="238"/>
        <v>30.919999999999991</v>
      </c>
      <c r="N244" s="102">
        <f t="shared" si="238"/>
        <v>32</v>
      </c>
      <c r="O244" s="102">
        <f t="shared" si="238"/>
        <v>33.480000000000004</v>
      </c>
      <c r="P244" s="102">
        <f t="shared" si="238"/>
        <v>34.960000000000008</v>
      </c>
      <c r="Q244" s="102">
        <f t="shared" si="238"/>
        <v>36.439999999999984</v>
      </c>
      <c r="R244" s="102">
        <f t="shared" si="238"/>
        <v>37.919999999999987</v>
      </c>
      <c r="S244" s="102">
        <f t="shared" si="238"/>
        <v>39.400000000000006</v>
      </c>
      <c r="T244" s="102">
        <f t="shared" si="238"/>
        <v>40.999999999999993</v>
      </c>
      <c r="U244" s="102">
        <f t="shared" si="238"/>
        <v>42.600000000000009</v>
      </c>
      <c r="V244" s="102">
        <f t="shared" si="238"/>
        <v>44.199999999999996</v>
      </c>
      <c r="W244" s="102">
        <f t="shared" si="238"/>
        <v>45.799999999999983</v>
      </c>
      <c r="X244" s="102">
        <f t="shared" si="238"/>
        <v>47.400000000000006</v>
      </c>
      <c r="Y244" s="102">
        <f t="shared" si="238"/>
        <v>49.359999999999985</v>
      </c>
      <c r="Z244" s="102">
        <f t="shared" si="238"/>
        <v>51.319999999999993</v>
      </c>
      <c r="AA244" s="102">
        <f t="shared" si="238"/>
        <v>53.28</v>
      </c>
      <c r="AB244" s="102">
        <f t="shared" si="238"/>
        <v>55.239999999999995</v>
      </c>
      <c r="AC244" s="102">
        <f t="shared" si="238"/>
        <v>57.199999999999989</v>
      </c>
      <c r="AD244" s="102">
        <f t="shared" si="238"/>
        <v>59.599999999999987</v>
      </c>
      <c r="AE244" s="102">
        <f t="shared" si="238"/>
        <v>62.000000000000021</v>
      </c>
      <c r="AF244" s="102">
        <f t="shared" si="238"/>
        <v>64.40000000000002</v>
      </c>
      <c r="AG244" s="102">
        <f t="shared" si="238"/>
        <v>66.800000000000011</v>
      </c>
      <c r="AH244" s="102">
        <f t="shared" si="238"/>
        <v>69.199999999999989</v>
      </c>
    </row>
    <row r="245" spans="1:34" x14ac:dyDescent="0.2">
      <c r="A245" s="91">
        <v>14</v>
      </c>
      <c r="B245" s="101">
        <v>2.8</v>
      </c>
      <c r="C245" s="93">
        <f t="shared" si="209"/>
        <v>14028</v>
      </c>
      <c r="D245" s="97">
        <f t="shared" si="234"/>
        <v>23</v>
      </c>
      <c r="E245" s="97">
        <f t="shared" si="234"/>
        <v>23.879999999999995</v>
      </c>
      <c r="F245" s="97">
        <f t="shared" si="234"/>
        <v>24.760000000000005</v>
      </c>
      <c r="G245" s="97">
        <f t="shared" si="234"/>
        <v>25.64</v>
      </c>
      <c r="H245" s="97">
        <f t="shared" si="234"/>
        <v>26.52000000000001</v>
      </c>
      <c r="I245" s="97">
        <f t="shared" si="234"/>
        <v>27.400000000000006</v>
      </c>
      <c r="J245" s="97">
        <f t="shared" si="234"/>
        <v>28.519999999999996</v>
      </c>
      <c r="K245" s="97">
        <f t="shared" ref="K245:AH245" si="239">-(K181-K261)*1/5+K229</f>
        <v>29.64</v>
      </c>
      <c r="L245" s="97">
        <f t="shared" si="239"/>
        <v>30.760000000000009</v>
      </c>
      <c r="M245" s="97">
        <f t="shared" si="239"/>
        <v>31.879999999999995</v>
      </c>
      <c r="N245" s="97">
        <f t="shared" si="239"/>
        <v>33</v>
      </c>
      <c r="O245" s="97">
        <f t="shared" si="239"/>
        <v>34.320000000000007</v>
      </c>
      <c r="P245" s="97">
        <f t="shared" si="239"/>
        <v>35.639999999999986</v>
      </c>
      <c r="Q245" s="97">
        <f t="shared" si="239"/>
        <v>36.959999999999994</v>
      </c>
      <c r="R245" s="97">
        <f t="shared" si="239"/>
        <v>38.28</v>
      </c>
      <c r="S245" s="97">
        <f t="shared" si="239"/>
        <v>39.599999999999994</v>
      </c>
      <c r="T245" s="97">
        <f t="shared" si="239"/>
        <v>41.360000000000007</v>
      </c>
      <c r="U245" s="97">
        <f t="shared" si="239"/>
        <v>43.11999999999999</v>
      </c>
      <c r="V245" s="97">
        <f t="shared" si="239"/>
        <v>44.88</v>
      </c>
      <c r="W245" s="97">
        <f t="shared" si="239"/>
        <v>46.640000000000015</v>
      </c>
      <c r="X245" s="97">
        <f t="shared" si="239"/>
        <v>48.400000000000006</v>
      </c>
      <c r="Y245" s="97">
        <f t="shared" si="239"/>
        <v>50.4</v>
      </c>
      <c r="Z245" s="97">
        <f t="shared" si="239"/>
        <v>52.400000000000006</v>
      </c>
      <c r="AA245" s="97">
        <f t="shared" si="239"/>
        <v>54.399999999999991</v>
      </c>
      <c r="AB245" s="97">
        <f t="shared" si="239"/>
        <v>56.399999999999977</v>
      </c>
      <c r="AC245" s="97">
        <f t="shared" si="239"/>
        <v>58.399999999999991</v>
      </c>
      <c r="AD245" s="97">
        <f t="shared" si="239"/>
        <v>60.800000000000018</v>
      </c>
      <c r="AE245" s="97">
        <f t="shared" si="239"/>
        <v>63.200000000000017</v>
      </c>
      <c r="AF245" s="97">
        <f t="shared" si="239"/>
        <v>65.600000000000009</v>
      </c>
      <c r="AG245" s="97">
        <f t="shared" si="239"/>
        <v>68</v>
      </c>
      <c r="AH245" s="97">
        <f t="shared" si="239"/>
        <v>70.399999999999977</v>
      </c>
    </row>
    <row r="246" spans="1:34" x14ac:dyDescent="0.2">
      <c r="A246" s="91">
        <v>14</v>
      </c>
      <c r="B246" s="92">
        <v>3</v>
      </c>
      <c r="C246" s="93">
        <f t="shared" si="209"/>
        <v>14030</v>
      </c>
      <c r="D246" s="102">
        <f t="shared" si="234"/>
        <v>23.200000000000003</v>
      </c>
      <c r="E246" s="102">
        <f t="shared" si="234"/>
        <v>24.08</v>
      </c>
      <c r="F246" s="102">
        <f t="shared" si="234"/>
        <v>24.960000000000008</v>
      </c>
      <c r="G246" s="102">
        <f t="shared" si="234"/>
        <v>25.840000000000007</v>
      </c>
      <c r="H246" s="102">
        <f t="shared" si="234"/>
        <v>26.72</v>
      </c>
      <c r="I246" s="102">
        <f t="shared" si="234"/>
        <v>27.599999999999994</v>
      </c>
      <c r="J246" s="102">
        <f t="shared" si="234"/>
        <v>28.720000000000006</v>
      </c>
      <c r="K246" s="102">
        <f t="shared" ref="K246:AH246" si="240">-(K182-K262)*1/5+K230</f>
        <v>29.839999999999993</v>
      </c>
      <c r="L246" s="102">
        <f t="shared" si="240"/>
        <v>30.96</v>
      </c>
      <c r="M246" s="102">
        <f t="shared" si="240"/>
        <v>32.080000000000013</v>
      </c>
      <c r="N246" s="102">
        <f t="shared" si="240"/>
        <v>33.199999999999989</v>
      </c>
      <c r="O246" s="102">
        <f t="shared" si="240"/>
        <v>34.679999999999993</v>
      </c>
      <c r="P246" s="102">
        <f t="shared" si="240"/>
        <v>36.159999999999997</v>
      </c>
      <c r="Q246" s="102">
        <f t="shared" si="240"/>
        <v>37.64</v>
      </c>
      <c r="R246" s="102">
        <f t="shared" si="240"/>
        <v>39.120000000000005</v>
      </c>
      <c r="S246" s="102">
        <f t="shared" si="240"/>
        <v>40.599999999999994</v>
      </c>
      <c r="T246" s="102">
        <f t="shared" si="240"/>
        <v>42.360000000000007</v>
      </c>
      <c r="U246" s="102">
        <f t="shared" si="240"/>
        <v>44.11999999999999</v>
      </c>
      <c r="V246" s="102">
        <f t="shared" si="240"/>
        <v>45.88</v>
      </c>
      <c r="W246" s="102">
        <f t="shared" si="240"/>
        <v>47.640000000000015</v>
      </c>
      <c r="X246" s="102">
        <f t="shared" si="240"/>
        <v>49.400000000000006</v>
      </c>
      <c r="Y246" s="102">
        <f t="shared" si="240"/>
        <v>51.4</v>
      </c>
      <c r="Z246" s="102">
        <f t="shared" si="240"/>
        <v>53.400000000000006</v>
      </c>
      <c r="AA246" s="102">
        <f t="shared" si="240"/>
        <v>55.399999999999991</v>
      </c>
      <c r="AB246" s="102">
        <f t="shared" si="240"/>
        <v>57.399999999999977</v>
      </c>
      <c r="AC246" s="102">
        <f t="shared" si="240"/>
        <v>59.399999999999984</v>
      </c>
      <c r="AD246" s="102">
        <f t="shared" si="240"/>
        <v>61.800000000000018</v>
      </c>
      <c r="AE246" s="102">
        <f t="shared" si="240"/>
        <v>64.200000000000017</v>
      </c>
      <c r="AF246" s="102">
        <f t="shared" si="240"/>
        <v>66.600000000000009</v>
      </c>
      <c r="AG246" s="102">
        <f t="shared" si="240"/>
        <v>69</v>
      </c>
      <c r="AH246" s="102">
        <f t="shared" si="240"/>
        <v>71.399999999999977</v>
      </c>
    </row>
    <row r="247" spans="1:34" x14ac:dyDescent="0.2">
      <c r="A247" s="91">
        <v>15</v>
      </c>
      <c r="B247" s="92">
        <v>0</v>
      </c>
      <c r="C247" s="93">
        <f t="shared" si="209"/>
        <v>15000</v>
      </c>
      <c r="D247" s="102">
        <v>16</v>
      </c>
      <c r="E247" s="102">
        <v>16.8</v>
      </c>
      <c r="F247" s="102">
        <v>17.600000000000001</v>
      </c>
      <c r="G247" s="102">
        <v>18.399999999999999</v>
      </c>
      <c r="H247" s="102">
        <v>19.2</v>
      </c>
      <c r="I247" s="102">
        <v>20</v>
      </c>
      <c r="J247" s="102">
        <v>20.6</v>
      </c>
      <c r="K247" s="102">
        <v>21.2</v>
      </c>
      <c r="L247" s="102">
        <v>21.8</v>
      </c>
      <c r="M247" s="102">
        <v>22.4</v>
      </c>
      <c r="N247" s="102">
        <v>23</v>
      </c>
      <c r="O247" s="102">
        <v>24</v>
      </c>
      <c r="P247" s="102">
        <v>25</v>
      </c>
      <c r="Q247" s="102">
        <v>26</v>
      </c>
      <c r="R247" s="102">
        <v>27</v>
      </c>
      <c r="S247" s="102">
        <v>28</v>
      </c>
      <c r="T247" s="102">
        <v>29</v>
      </c>
      <c r="U247" s="102">
        <v>30</v>
      </c>
      <c r="V247" s="102">
        <v>31</v>
      </c>
      <c r="W247" s="102">
        <v>32</v>
      </c>
      <c r="X247" s="102">
        <v>33</v>
      </c>
      <c r="Y247" s="102">
        <v>34.200000000000003</v>
      </c>
      <c r="Z247" s="102">
        <v>35.4</v>
      </c>
      <c r="AA247" s="102">
        <v>36.6</v>
      </c>
      <c r="AB247" s="102">
        <v>37.799999999999997</v>
      </c>
      <c r="AC247" s="102">
        <v>39</v>
      </c>
      <c r="AD247" s="102">
        <v>40.6</v>
      </c>
      <c r="AE247" s="102">
        <v>42.2</v>
      </c>
      <c r="AF247" s="102">
        <v>43.8</v>
      </c>
      <c r="AG247" s="102">
        <v>45.4</v>
      </c>
      <c r="AH247" s="102">
        <v>47</v>
      </c>
    </row>
    <row r="248" spans="1:34" x14ac:dyDescent="0.2">
      <c r="A248" s="91">
        <v>15</v>
      </c>
      <c r="B248" s="92">
        <v>0.2</v>
      </c>
      <c r="C248" s="93">
        <f t="shared" si="209"/>
        <v>15002</v>
      </c>
      <c r="D248" s="96">
        <v>16</v>
      </c>
      <c r="E248" s="97">
        <f>+(($I248-$D248)/0.5)*0.1+D248</f>
        <v>16.8</v>
      </c>
      <c r="F248" s="97">
        <f t="shared" ref="F248" si="241">+(($I248-$D248)/0.5)*0.1+E248</f>
        <v>17.600000000000001</v>
      </c>
      <c r="G248" s="97">
        <f t="shared" ref="G248" si="242">+(($I248-$D248)/0.5)*0.1+F248</f>
        <v>18.400000000000002</v>
      </c>
      <c r="H248" s="97">
        <f t="shared" ref="H248" si="243">+(($I248-$D248)/0.5)*0.1+G248</f>
        <v>19.200000000000003</v>
      </c>
      <c r="I248" s="96">
        <v>20</v>
      </c>
      <c r="J248" s="97">
        <f>+(($N248-$I248)/0.5)*0.1+I248</f>
        <v>20.6</v>
      </c>
      <c r="K248" s="97">
        <f t="shared" ref="K248" si="244">+(($N248-$I248)/0.5)*0.1+J248</f>
        <v>21.200000000000003</v>
      </c>
      <c r="L248" s="97">
        <f t="shared" ref="L248" si="245">+(($N248-$I248)/0.5)*0.1+K248</f>
        <v>21.800000000000004</v>
      </c>
      <c r="M248" s="97">
        <f t="shared" ref="M248" si="246">+(($N248-$I248)/0.5)*0.1+L248</f>
        <v>22.400000000000006</v>
      </c>
      <c r="N248" s="96">
        <v>23</v>
      </c>
      <c r="O248" s="97">
        <f>+(($S248-$N248)/0.5)*0.1+N248</f>
        <v>24</v>
      </c>
      <c r="P248" s="97">
        <f t="shared" ref="P248" si="247">+(($S248-$N248)/0.5)*0.1+O248</f>
        <v>25</v>
      </c>
      <c r="Q248" s="97">
        <f t="shared" ref="Q248" si="248">+(($S248-$N248)/0.5)*0.1+P248</f>
        <v>26</v>
      </c>
      <c r="R248" s="97">
        <f t="shared" ref="R248" si="249">+(($S248-$N248)/0.5)*0.1+Q248</f>
        <v>27</v>
      </c>
      <c r="S248" s="96">
        <v>28</v>
      </c>
      <c r="T248" s="97">
        <f>+(($X248-$S248)/0.5)*0.1+S248</f>
        <v>29</v>
      </c>
      <c r="U248" s="97">
        <f t="shared" ref="U248" si="250">+(($X248-$S248)/0.5)*0.1+T248</f>
        <v>30</v>
      </c>
      <c r="V248" s="97">
        <f t="shared" ref="V248" si="251">+(($X248-$S248)/0.5)*0.1+U248</f>
        <v>31</v>
      </c>
      <c r="W248" s="97">
        <f t="shared" ref="W248" si="252">+(($X248-$S248)/0.5)*0.1+V248</f>
        <v>32</v>
      </c>
      <c r="X248" s="96">
        <v>33</v>
      </c>
      <c r="Y248" s="97">
        <f>+(($AC248-$X248)/0.5)*0.1+X248</f>
        <v>34.200000000000003</v>
      </c>
      <c r="Z248" s="97">
        <f t="shared" ref="Z248" si="253">+(($AC248-$X248)/0.5)*0.1+Y248</f>
        <v>35.400000000000006</v>
      </c>
      <c r="AA248" s="97">
        <f t="shared" ref="AA248" si="254">+(($AC248-$X248)/0.5)*0.1+Z248</f>
        <v>36.600000000000009</v>
      </c>
      <c r="AB248" s="97">
        <f t="shared" ref="AB248" si="255">+(($AC248-$X248)/0.5)*0.1+AA248</f>
        <v>37.800000000000011</v>
      </c>
      <c r="AC248" s="96">
        <v>39</v>
      </c>
      <c r="AD248" s="97">
        <f>+(($AH248-$AC248)/0.5)*0.1+AC248</f>
        <v>40.6</v>
      </c>
      <c r="AE248" s="97">
        <f t="shared" ref="AE248" si="256">+(($AH248-$AC248)/0.5)*0.1+AD248</f>
        <v>42.2</v>
      </c>
      <c r="AF248" s="97">
        <f t="shared" ref="AF248" si="257">+(($AH248-$AC248)/0.5)*0.1+AE248</f>
        <v>43.800000000000004</v>
      </c>
      <c r="AG248" s="97">
        <f t="shared" ref="AG248" si="258">+(($AH248-$AC248)/0.5)*0.1+AF248</f>
        <v>45.400000000000006</v>
      </c>
      <c r="AH248" s="96">
        <v>47</v>
      </c>
    </row>
    <row r="249" spans="1:34" x14ac:dyDescent="0.2">
      <c r="A249" s="91">
        <v>15</v>
      </c>
      <c r="B249" s="95">
        <v>0.4</v>
      </c>
      <c r="C249" s="93">
        <f t="shared" si="209"/>
        <v>15004</v>
      </c>
      <c r="D249" s="96">
        <v>16</v>
      </c>
      <c r="E249" s="97">
        <f>+(($I249-$D249)/0.5)*0.1+D249</f>
        <v>16.8</v>
      </c>
      <c r="F249" s="97">
        <f t="shared" ref="F249:H262" si="259">+(($I249-$D249)/0.5)*0.1+E249</f>
        <v>17.600000000000001</v>
      </c>
      <c r="G249" s="97">
        <f t="shared" si="259"/>
        <v>18.400000000000002</v>
      </c>
      <c r="H249" s="97">
        <f t="shared" si="259"/>
        <v>19.200000000000003</v>
      </c>
      <c r="I249" s="96">
        <v>20</v>
      </c>
      <c r="J249" s="97">
        <f>+(($N249-$I249)/0.5)*0.1+I249</f>
        <v>20.6</v>
      </c>
      <c r="K249" s="97">
        <f t="shared" ref="K249:M262" si="260">+(($N249-$I249)/0.5)*0.1+J249</f>
        <v>21.200000000000003</v>
      </c>
      <c r="L249" s="97">
        <f t="shared" si="260"/>
        <v>21.800000000000004</v>
      </c>
      <c r="M249" s="97">
        <f t="shared" si="260"/>
        <v>22.400000000000006</v>
      </c>
      <c r="N249" s="96">
        <v>23</v>
      </c>
      <c r="O249" s="97">
        <f>+(($S249-$N249)/0.5)*0.1+N249</f>
        <v>24</v>
      </c>
      <c r="P249" s="97">
        <f t="shared" ref="P249:R262" si="261">+(($S249-$N249)/0.5)*0.1+O249</f>
        <v>25</v>
      </c>
      <c r="Q249" s="97">
        <f t="shared" si="261"/>
        <v>26</v>
      </c>
      <c r="R249" s="97">
        <f t="shared" si="261"/>
        <v>27</v>
      </c>
      <c r="S249" s="96">
        <v>28</v>
      </c>
      <c r="T249" s="97">
        <f>+(($X249-$S249)/0.5)*0.1+S249</f>
        <v>29</v>
      </c>
      <c r="U249" s="97">
        <f t="shared" ref="U249:W262" si="262">+(($X249-$S249)/0.5)*0.1+T249</f>
        <v>30</v>
      </c>
      <c r="V249" s="97">
        <f t="shared" si="262"/>
        <v>31</v>
      </c>
      <c r="W249" s="97">
        <f t="shared" si="262"/>
        <v>32</v>
      </c>
      <c r="X249" s="96">
        <v>33</v>
      </c>
      <c r="Y249" s="97">
        <f>+(($AC249-$X249)/0.5)*0.1+X249</f>
        <v>34.200000000000003</v>
      </c>
      <c r="Z249" s="97">
        <f t="shared" ref="Z249:AB262" si="263">+(($AC249-$X249)/0.5)*0.1+Y249</f>
        <v>35.400000000000006</v>
      </c>
      <c r="AA249" s="97">
        <f t="shared" si="263"/>
        <v>36.600000000000009</v>
      </c>
      <c r="AB249" s="97">
        <f t="shared" si="263"/>
        <v>37.800000000000011</v>
      </c>
      <c r="AC249" s="96">
        <v>39</v>
      </c>
      <c r="AD249" s="97">
        <f>+(($AH249-$AC249)/0.5)*0.1+AC249</f>
        <v>40.6</v>
      </c>
      <c r="AE249" s="97">
        <f t="shared" ref="AE249:AG262" si="264">+(($AH249-$AC249)/0.5)*0.1+AD249</f>
        <v>42.2</v>
      </c>
      <c r="AF249" s="97">
        <f t="shared" si="264"/>
        <v>43.800000000000004</v>
      </c>
      <c r="AG249" s="97">
        <f t="shared" si="264"/>
        <v>45.400000000000006</v>
      </c>
      <c r="AH249" s="96">
        <v>47</v>
      </c>
    </row>
    <row r="250" spans="1:34" x14ac:dyDescent="0.2">
      <c r="A250" s="91">
        <v>15</v>
      </c>
      <c r="B250" s="92">
        <v>0.6</v>
      </c>
      <c r="C250" s="93">
        <f t="shared" si="209"/>
        <v>15006</v>
      </c>
      <c r="D250" s="103">
        <v>17</v>
      </c>
      <c r="E250" s="102">
        <f t="shared" ref="E250:E262" si="265">+(($I250-$D250)/0.5)*0.1+D250</f>
        <v>17.600000000000001</v>
      </c>
      <c r="F250" s="102">
        <f t="shared" si="259"/>
        <v>18.200000000000003</v>
      </c>
      <c r="G250" s="102">
        <f t="shared" si="259"/>
        <v>18.800000000000004</v>
      </c>
      <c r="H250" s="102">
        <f t="shared" si="259"/>
        <v>19.400000000000006</v>
      </c>
      <c r="I250" s="103">
        <v>20</v>
      </c>
      <c r="J250" s="100">
        <f t="shared" ref="J250:J262" si="266">+(($N250-$I250)/0.5)*0.1+I250</f>
        <v>20.8</v>
      </c>
      <c r="K250" s="100">
        <f t="shared" si="260"/>
        <v>21.6</v>
      </c>
      <c r="L250" s="100">
        <f t="shared" si="260"/>
        <v>22.400000000000002</v>
      </c>
      <c r="M250" s="100">
        <f t="shared" si="260"/>
        <v>23.200000000000003</v>
      </c>
      <c r="N250" s="103">
        <v>24</v>
      </c>
      <c r="O250" s="100">
        <f t="shared" ref="O250:O262" si="267">+(($S250-$N250)/0.5)*0.1+N250</f>
        <v>25</v>
      </c>
      <c r="P250" s="100">
        <f t="shared" si="261"/>
        <v>26</v>
      </c>
      <c r="Q250" s="100">
        <f t="shared" si="261"/>
        <v>27</v>
      </c>
      <c r="R250" s="100">
        <f t="shared" si="261"/>
        <v>28</v>
      </c>
      <c r="S250" s="103">
        <v>29</v>
      </c>
      <c r="T250" s="100">
        <f t="shared" ref="T250:T262" si="268">+(($X250-$S250)/0.5)*0.1+S250</f>
        <v>30</v>
      </c>
      <c r="U250" s="100">
        <f t="shared" si="262"/>
        <v>31</v>
      </c>
      <c r="V250" s="100">
        <f t="shared" si="262"/>
        <v>32</v>
      </c>
      <c r="W250" s="100">
        <f t="shared" si="262"/>
        <v>33</v>
      </c>
      <c r="X250" s="103">
        <v>34</v>
      </c>
      <c r="Y250" s="100">
        <f t="shared" ref="Y250:Y262" si="269">+(($AC250-$X250)/0.5)*0.1+X250</f>
        <v>35.4</v>
      </c>
      <c r="Z250" s="100">
        <f t="shared" si="263"/>
        <v>36.799999999999997</v>
      </c>
      <c r="AA250" s="100">
        <f t="shared" si="263"/>
        <v>38.199999999999996</v>
      </c>
      <c r="AB250" s="100">
        <f t="shared" si="263"/>
        <v>39.599999999999994</v>
      </c>
      <c r="AC250" s="103">
        <v>41</v>
      </c>
      <c r="AD250" s="100">
        <f t="shared" ref="AD250:AD262" si="270">+(($AH250-$AC250)/0.5)*0.1+AC250</f>
        <v>42.6</v>
      </c>
      <c r="AE250" s="100">
        <f t="shared" si="264"/>
        <v>44.2</v>
      </c>
      <c r="AF250" s="100">
        <f t="shared" si="264"/>
        <v>45.800000000000004</v>
      </c>
      <c r="AG250" s="100">
        <f t="shared" si="264"/>
        <v>47.400000000000006</v>
      </c>
      <c r="AH250" s="103">
        <v>49</v>
      </c>
    </row>
    <row r="251" spans="1:34" x14ac:dyDescent="0.2">
      <c r="A251" s="91">
        <v>15</v>
      </c>
      <c r="B251" s="101">
        <v>0.8</v>
      </c>
      <c r="C251" s="93">
        <f t="shared" si="209"/>
        <v>15008</v>
      </c>
      <c r="D251" s="96">
        <v>17</v>
      </c>
      <c r="E251" s="97">
        <f t="shared" si="265"/>
        <v>17.600000000000001</v>
      </c>
      <c r="F251" s="97">
        <f t="shared" si="259"/>
        <v>18.200000000000003</v>
      </c>
      <c r="G251" s="97">
        <f t="shared" si="259"/>
        <v>18.800000000000004</v>
      </c>
      <c r="H251" s="97">
        <f t="shared" si="259"/>
        <v>19.400000000000006</v>
      </c>
      <c r="I251" s="96">
        <v>20</v>
      </c>
      <c r="J251" s="97">
        <f t="shared" si="266"/>
        <v>20.8</v>
      </c>
      <c r="K251" s="97">
        <f t="shared" si="260"/>
        <v>21.6</v>
      </c>
      <c r="L251" s="97">
        <f t="shared" si="260"/>
        <v>22.400000000000002</v>
      </c>
      <c r="M251" s="97">
        <f t="shared" si="260"/>
        <v>23.200000000000003</v>
      </c>
      <c r="N251" s="96">
        <v>24</v>
      </c>
      <c r="O251" s="97">
        <f t="shared" si="267"/>
        <v>25</v>
      </c>
      <c r="P251" s="97">
        <f t="shared" si="261"/>
        <v>26</v>
      </c>
      <c r="Q251" s="97">
        <f t="shared" si="261"/>
        <v>27</v>
      </c>
      <c r="R251" s="97">
        <f t="shared" si="261"/>
        <v>28</v>
      </c>
      <c r="S251" s="96">
        <v>29</v>
      </c>
      <c r="T251" s="97">
        <f t="shared" si="268"/>
        <v>30.2</v>
      </c>
      <c r="U251" s="97">
        <f t="shared" si="262"/>
        <v>31.4</v>
      </c>
      <c r="V251" s="97">
        <f t="shared" si="262"/>
        <v>32.6</v>
      </c>
      <c r="W251" s="97">
        <f t="shared" si="262"/>
        <v>33.800000000000004</v>
      </c>
      <c r="X251" s="96">
        <v>35</v>
      </c>
      <c r="Y251" s="97">
        <f t="shared" si="269"/>
        <v>36.4</v>
      </c>
      <c r="Z251" s="97">
        <f t="shared" si="263"/>
        <v>37.799999999999997</v>
      </c>
      <c r="AA251" s="97">
        <f t="shared" si="263"/>
        <v>39.199999999999996</v>
      </c>
      <c r="AB251" s="97">
        <f t="shared" si="263"/>
        <v>40.599999999999994</v>
      </c>
      <c r="AC251" s="96">
        <v>42</v>
      </c>
      <c r="AD251" s="97">
        <f t="shared" si="270"/>
        <v>43.6</v>
      </c>
      <c r="AE251" s="97">
        <f t="shared" si="264"/>
        <v>45.2</v>
      </c>
      <c r="AF251" s="97">
        <f t="shared" si="264"/>
        <v>46.800000000000004</v>
      </c>
      <c r="AG251" s="97">
        <f t="shared" si="264"/>
        <v>48.400000000000006</v>
      </c>
      <c r="AH251" s="96">
        <v>50</v>
      </c>
    </row>
    <row r="252" spans="1:34" x14ac:dyDescent="0.2">
      <c r="A252" s="91">
        <v>15</v>
      </c>
      <c r="B252" s="92">
        <v>1</v>
      </c>
      <c r="C252" s="93">
        <f t="shared" si="209"/>
        <v>15010</v>
      </c>
      <c r="D252" s="103">
        <v>18</v>
      </c>
      <c r="E252" s="102">
        <f t="shared" si="265"/>
        <v>18.600000000000001</v>
      </c>
      <c r="F252" s="102">
        <f t="shared" si="259"/>
        <v>19.200000000000003</v>
      </c>
      <c r="G252" s="102">
        <f t="shared" si="259"/>
        <v>19.800000000000004</v>
      </c>
      <c r="H252" s="102">
        <f t="shared" si="259"/>
        <v>20.400000000000006</v>
      </c>
      <c r="I252" s="103">
        <v>21</v>
      </c>
      <c r="J252" s="100">
        <f t="shared" si="266"/>
        <v>21.8</v>
      </c>
      <c r="K252" s="100">
        <f t="shared" si="260"/>
        <v>22.6</v>
      </c>
      <c r="L252" s="100">
        <f t="shared" si="260"/>
        <v>23.400000000000002</v>
      </c>
      <c r="M252" s="100">
        <f t="shared" si="260"/>
        <v>24.200000000000003</v>
      </c>
      <c r="N252" s="103">
        <v>25</v>
      </c>
      <c r="O252" s="100">
        <f t="shared" si="267"/>
        <v>26</v>
      </c>
      <c r="P252" s="100">
        <f t="shared" si="261"/>
        <v>27</v>
      </c>
      <c r="Q252" s="100">
        <f t="shared" si="261"/>
        <v>28</v>
      </c>
      <c r="R252" s="100">
        <f t="shared" si="261"/>
        <v>29</v>
      </c>
      <c r="S252" s="103">
        <v>30</v>
      </c>
      <c r="T252" s="100">
        <f t="shared" si="268"/>
        <v>31.2</v>
      </c>
      <c r="U252" s="100">
        <f t="shared" si="262"/>
        <v>32.4</v>
      </c>
      <c r="V252" s="100">
        <f t="shared" si="262"/>
        <v>33.6</v>
      </c>
      <c r="W252" s="100">
        <f t="shared" si="262"/>
        <v>34.800000000000004</v>
      </c>
      <c r="X252" s="103">
        <v>36</v>
      </c>
      <c r="Y252" s="100">
        <f t="shared" si="269"/>
        <v>37.4</v>
      </c>
      <c r="Z252" s="100">
        <f t="shared" si="263"/>
        <v>38.799999999999997</v>
      </c>
      <c r="AA252" s="100">
        <f t="shared" si="263"/>
        <v>40.199999999999996</v>
      </c>
      <c r="AB252" s="100">
        <f t="shared" si="263"/>
        <v>41.599999999999994</v>
      </c>
      <c r="AC252" s="103">
        <v>43</v>
      </c>
      <c r="AD252" s="100">
        <f t="shared" si="270"/>
        <v>44.8</v>
      </c>
      <c r="AE252" s="100">
        <f t="shared" si="264"/>
        <v>46.599999999999994</v>
      </c>
      <c r="AF252" s="100">
        <f t="shared" si="264"/>
        <v>48.399999999999991</v>
      </c>
      <c r="AG252" s="100">
        <f t="shared" si="264"/>
        <v>50.199999999999989</v>
      </c>
      <c r="AH252" s="103">
        <v>52</v>
      </c>
    </row>
    <row r="253" spans="1:34" x14ac:dyDescent="0.2">
      <c r="A253" s="91">
        <v>15</v>
      </c>
      <c r="B253" s="101">
        <v>1.2</v>
      </c>
      <c r="C253" s="93">
        <f t="shared" si="209"/>
        <v>15012</v>
      </c>
      <c r="D253" s="96">
        <v>18</v>
      </c>
      <c r="E253" s="97">
        <f t="shared" si="265"/>
        <v>18.600000000000001</v>
      </c>
      <c r="F253" s="97">
        <f t="shared" si="259"/>
        <v>19.200000000000003</v>
      </c>
      <c r="G253" s="97">
        <f t="shared" si="259"/>
        <v>19.800000000000004</v>
      </c>
      <c r="H253" s="97">
        <f t="shared" si="259"/>
        <v>20.400000000000006</v>
      </c>
      <c r="I253" s="96">
        <v>21</v>
      </c>
      <c r="J253" s="97">
        <f t="shared" si="266"/>
        <v>21.8</v>
      </c>
      <c r="K253" s="97">
        <f t="shared" si="260"/>
        <v>22.6</v>
      </c>
      <c r="L253" s="97">
        <f t="shared" si="260"/>
        <v>23.400000000000002</v>
      </c>
      <c r="M253" s="97">
        <f t="shared" si="260"/>
        <v>24.200000000000003</v>
      </c>
      <c r="N253" s="96">
        <v>25</v>
      </c>
      <c r="O253" s="97">
        <f t="shared" si="267"/>
        <v>26.2</v>
      </c>
      <c r="P253" s="97">
        <f t="shared" si="261"/>
        <v>27.4</v>
      </c>
      <c r="Q253" s="97">
        <f t="shared" si="261"/>
        <v>28.599999999999998</v>
      </c>
      <c r="R253" s="97">
        <f t="shared" si="261"/>
        <v>29.799999999999997</v>
      </c>
      <c r="S253" s="96">
        <v>31</v>
      </c>
      <c r="T253" s="97">
        <f t="shared" si="268"/>
        <v>32.200000000000003</v>
      </c>
      <c r="U253" s="97">
        <f t="shared" si="262"/>
        <v>33.400000000000006</v>
      </c>
      <c r="V253" s="97">
        <f t="shared" si="262"/>
        <v>34.600000000000009</v>
      </c>
      <c r="W253" s="97">
        <f t="shared" si="262"/>
        <v>35.800000000000011</v>
      </c>
      <c r="X253" s="96">
        <v>37</v>
      </c>
      <c r="Y253" s="97">
        <f t="shared" si="269"/>
        <v>38.6</v>
      </c>
      <c r="Z253" s="97">
        <f t="shared" si="263"/>
        <v>40.200000000000003</v>
      </c>
      <c r="AA253" s="97">
        <f t="shared" si="263"/>
        <v>41.800000000000004</v>
      </c>
      <c r="AB253" s="97">
        <f t="shared" si="263"/>
        <v>43.400000000000006</v>
      </c>
      <c r="AC253" s="96">
        <v>45</v>
      </c>
      <c r="AD253" s="97">
        <f t="shared" si="270"/>
        <v>46.6</v>
      </c>
      <c r="AE253" s="97">
        <f t="shared" si="264"/>
        <v>48.2</v>
      </c>
      <c r="AF253" s="97">
        <f t="shared" si="264"/>
        <v>49.800000000000004</v>
      </c>
      <c r="AG253" s="97">
        <f t="shared" si="264"/>
        <v>51.400000000000006</v>
      </c>
      <c r="AH253" s="96">
        <v>53</v>
      </c>
    </row>
    <row r="254" spans="1:34" x14ac:dyDescent="0.2">
      <c r="A254" s="91">
        <v>15</v>
      </c>
      <c r="B254" s="92">
        <v>1.4</v>
      </c>
      <c r="C254" s="93">
        <f t="shared" si="209"/>
        <v>15014</v>
      </c>
      <c r="D254" s="103">
        <v>18</v>
      </c>
      <c r="E254" s="102">
        <f t="shared" si="265"/>
        <v>18.8</v>
      </c>
      <c r="F254" s="102">
        <f t="shared" si="259"/>
        <v>19.600000000000001</v>
      </c>
      <c r="G254" s="102">
        <f t="shared" si="259"/>
        <v>20.400000000000002</v>
      </c>
      <c r="H254" s="102">
        <f t="shared" si="259"/>
        <v>21.200000000000003</v>
      </c>
      <c r="I254" s="103">
        <v>22</v>
      </c>
      <c r="J254" s="100">
        <f t="shared" si="266"/>
        <v>22.8</v>
      </c>
      <c r="K254" s="100">
        <f t="shared" si="260"/>
        <v>23.6</v>
      </c>
      <c r="L254" s="100">
        <f t="shared" si="260"/>
        <v>24.400000000000002</v>
      </c>
      <c r="M254" s="100">
        <f t="shared" si="260"/>
        <v>25.200000000000003</v>
      </c>
      <c r="N254" s="103">
        <v>26</v>
      </c>
      <c r="O254" s="100">
        <f t="shared" si="267"/>
        <v>27</v>
      </c>
      <c r="P254" s="100">
        <f t="shared" si="261"/>
        <v>28</v>
      </c>
      <c r="Q254" s="100">
        <f t="shared" si="261"/>
        <v>29</v>
      </c>
      <c r="R254" s="100">
        <f t="shared" si="261"/>
        <v>30</v>
      </c>
      <c r="S254" s="103">
        <v>31</v>
      </c>
      <c r="T254" s="100">
        <f t="shared" si="268"/>
        <v>32.4</v>
      </c>
      <c r="U254" s="100">
        <f t="shared" si="262"/>
        <v>33.799999999999997</v>
      </c>
      <c r="V254" s="100">
        <f t="shared" si="262"/>
        <v>35.199999999999996</v>
      </c>
      <c r="W254" s="100">
        <f t="shared" si="262"/>
        <v>36.599999999999994</v>
      </c>
      <c r="X254" s="103">
        <v>38</v>
      </c>
      <c r="Y254" s="100">
        <f t="shared" si="269"/>
        <v>39.6</v>
      </c>
      <c r="Z254" s="100">
        <f t="shared" si="263"/>
        <v>41.2</v>
      </c>
      <c r="AA254" s="100">
        <f t="shared" si="263"/>
        <v>42.800000000000004</v>
      </c>
      <c r="AB254" s="100">
        <f t="shared" si="263"/>
        <v>44.400000000000006</v>
      </c>
      <c r="AC254" s="103">
        <v>46</v>
      </c>
      <c r="AD254" s="100">
        <f t="shared" si="270"/>
        <v>47.8</v>
      </c>
      <c r="AE254" s="100">
        <f t="shared" si="264"/>
        <v>49.599999999999994</v>
      </c>
      <c r="AF254" s="100">
        <f t="shared" si="264"/>
        <v>51.399999999999991</v>
      </c>
      <c r="AG254" s="100">
        <f t="shared" si="264"/>
        <v>53.199999999999989</v>
      </c>
      <c r="AH254" s="103">
        <v>55</v>
      </c>
    </row>
    <row r="255" spans="1:34" x14ac:dyDescent="0.2">
      <c r="A255" s="91">
        <v>15</v>
      </c>
      <c r="B255" s="101">
        <v>1.6</v>
      </c>
      <c r="C255" s="93">
        <f t="shared" si="209"/>
        <v>15016</v>
      </c>
      <c r="D255" s="96">
        <v>19</v>
      </c>
      <c r="E255" s="97">
        <f t="shared" si="265"/>
        <v>19.600000000000001</v>
      </c>
      <c r="F255" s="97">
        <f t="shared" si="259"/>
        <v>20.200000000000003</v>
      </c>
      <c r="G255" s="97">
        <f t="shared" si="259"/>
        <v>20.800000000000004</v>
      </c>
      <c r="H255" s="97">
        <f t="shared" si="259"/>
        <v>21.400000000000006</v>
      </c>
      <c r="I255" s="96">
        <v>22</v>
      </c>
      <c r="J255" s="97">
        <f t="shared" si="266"/>
        <v>22.8</v>
      </c>
      <c r="K255" s="97">
        <f t="shared" si="260"/>
        <v>23.6</v>
      </c>
      <c r="L255" s="97">
        <f t="shared" si="260"/>
        <v>24.400000000000002</v>
      </c>
      <c r="M255" s="97">
        <f t="shared" si="260"/>
        <v>25.200000000000003</v>
      </c>
      <c r="N255" s="96">
        <v>26</v>
      </c>
      <c r="O255" s="97">
        <f t="shared" si="267"/>
        <v>27.2</v>
      </c>
      <c r="P255" s="97">
        <f t="shared" si="261"/>
        <v>28.4</v>
      </c>
      <c r="Q255" s="97">
        <f t="shared" si="261"/>
        <v>29.599999999999998</v>
      </c>
      <c r="R255" s="97">
        <f t="shared" si="261"/>
        <v>30.799999999999997</v>
      </c>
      <c r="S255" s="96">
        <v>32</v>
      </c>
      <c r="T255" s="97">
        <f t="shared" si="268"/>
        <v>33.4</v>
      </c>
      <c r="U255" s="97">
        <f t="shared" si="262"/>
        <v>34.799999999999997</v>
      </c>
      <c r="V255" s="97">
        <f t="shared" si="262"/>
        <v>36.199999999999996</v>
      </c>
      <c r="W255" s="97">
        <f t="shared" si="262"/>
        <v>37.599999999999994</v>
      </c>
      <c r="X255" s="96">
        <v>39</v>
      </c>
      <c r="Y255" s="97">
        <f t="shared" si="269"/>
        <v>40.6</v>
      </c>
      <c r="Z255" s="97">
        <f t="shared" si="263"/>
        <v>42.2</v>
      </c>
      <c r="AA255" s="97">
        <f t="shared" si="263"/>
        <v>43.800000000000004</v>
      </c>
      <c r="AB255" s="97">
        <f t="shared" si="263"/>
        <v>45.400000000000006</v>
      </c>
      <c r="AC255" s="96">
        <v>47</v>
      </c>
      <c r="AD255" s="97">
        <f t="shared" si="270"/>
        <v>48.8</v>
      </c>
      <c r="AE255" s="97">
        <f t="shared" si="264"/>
        <v>50.599999999999994</v>
      </c>
      <c r="AF255" s="97">
        <f t="shared" si="264"/>
        <v>52.399999999999991</v>
      </c>
      <c r="AG255" s="97">
        <f t="shared" si="264"/>
        <v>54.199999999999989</v>
      </c>
      <c r="AH255" s="96">
        <v>56</v>
      </c>
    </row>
    <row r="256" spans="1:34" x14ac:dyDescent="0.2">
      <c r="A256" s="91">
        <v>15</v>
      </c>
      <c r="B256" s="92">
        <v>1.8</v>
      </c>
      <c r="C256" s="93">
        <f t="shared" si="209"/>
        <v>15018</v>
      </c>
      <c r="D256" s="103">
        <v>19</v>
      </c>
      <c r="E256" s="102">
        <f t="shared" si="265"/>
        <v>19.8</v>
      </c>
      <c r="F256" s="102">
        <f t="shared" si="259"/>
        <v>20.6</v>
      </c>
      <c r="G256" s="102">
        <f t="shared" si="259"/>
        <v>21.400000000000002</v>
      </c>
      <c r="H256" s="102">
        <f t="shared" si="259"/>
        <v>22.200000000000003</v>
      </c>
      <c r="I256" s="103">
        <v>23</v>
      </c>
      <c r="J256" s="100">
        <f t="shared" si="266"/>
        <v>23.8</v>
      </c>
      <c r="K256" s="100">
        <f t="shared" si="260"/>
        <v>24.6</v>
      </c>
      <c r="L256" s="100">
        <f t="shared" si="260"/>
        <v>25.400000000000002</v>
      </c>
      <c r="M256" s="100">
        <f t="shared" si="260"/>
        <v>26.200000000000003</v>
      </c>
      <c r="N256" s="103">
        <v>27</v>
      </c>
      <c r="O256" s="100">
        <f t="shared" si="267"/>
        <v>28.2</v>
      </c>
      <c r="P256" s="100">
        <f t="shared" si="261"/>
        <v>29.4</v>
      </c>
      <c r="Q256" s="100">
        <f t="shared" si="261"/>
        <v>30.599999999999998</v>
      </c>
      <c r="R256" s="100">
        <f t="shared" si="261"/>
        <v>31.799999999999997</v>
      </c>
      <c r="S256" s="103">
        <v>33</v>
      </c>
      <c r="T256" s="100">
        <f t="shared" si="268"/>
        <v>34.4</v>
      </c>
      <c r="U256" s="100">
        <f t="shared" si="262"/>
        <v>35.799999999999997</v>
      </c>
      <c r="V256" s="100">
        <f t="shared" si="262"/>
        <v>37.199999999999996</v>
      </c>
      <c r="W256" s="100">
        <f t="shared" si="262"/>
        <v>38.599999999999994</v>
      </c>
      <c r="X256" s="103">
        <v>40</v>
      </c>
      <c r="Y256" s="100">
        <f t="shared" si="269"/>
        <v>41.6</v>
      </c>
      <c r="Z256" s="100">
        <f t="shared" si="263"/>
        <v>43.2</v>
      </c>
      <c r="AA256" s="100">
        <f t="shared" si="263"/>
        <v>44.800000000000004</v>
      </c>
      <c r="AB256" s="100">
        <f t="shared" si="263"/>
        <v>46.400000000000006</v>
      </c>
      <c r="AC256" s="103">
        <v>48</v>
      </c>
      <c r="AD256" s="100">
        <f t="shared" si="270"/>
        <v>50</v>
      </c>
      <c r="AE256" s="100">
        <f t="shared" si="264"/>
        <v>52</v>
      </c>
      <c r="AF256" s="100">
        <f t="shared" si="264"/>
        <v>54</v>
      </c>
      <c r="AG256" s="100">
        <f t="shared" si="264"/>
        <v>56</v>
      </c>
      <c r="AH256" s="103">
        <v>58</v>
      </c>
    </row>
    <row r="257" spans="1:34" x14ac:dyDescent="0.2">
      <c r="A257" s="91">
        <v>15</v>
      </c>
      <c r="B257" s="101">
        <v>2</v>
      </c>
      <c r="C257" s="93">
        <f t="shared" si="209"/>
        <v>15020</v>
      </c>
      <c r="D257" s="96">
        <v>19</v>
      </c>
      <c r="E257" s="97">
        <f t="shared" si="265"/>
        <v>19.8</v>
      </c>
      <c r="F257" s="97">
        <f t="shared" si="259"/>
        <v>20.6</v>
      </c>
      <c r="G257" s="97">
        <f t="shared" si="259"/>
        <v>21.400000000000002</v>
      </c>
      <c r="H257" s="97">
        <f t="shared" si="259"/>
        <v>22.200000000000003</v>
      </c>
      <c r="I257" s="96">
        <v>23</v>
      </c>
      <c r="J257" s="97">
        <f t="shared" si="266"/>
        <v>24</v>
      </c>
      <c r="K257" s="97">
        <f t="shared" si="260"/>
        <v>25</v>
      </c>
      <c r="L257" s="97">
        <f t="shared" si="260"/>
        <v>26</v>
      </c>
      <c r="M257" s="97">
        <f t="shared" si="260"/>
        <v>27</v>
      </c>
      <c r="N257" s="96">
        <v>28</v>
      </c>
      <c r="O257" s="97">
        <f t="shared" si="267"/>
        <v>29</v>
      </c>
      <c r="P257" s="97">
        <f t="shared" si="261"/>
        <v>30</v>
      </c>
      <c r="Q257" s="97">
        <f t="shared" si="261"/>
        <v>31</v>
      </c>
      <c r="R257" s="97">
        <f t="shared" si="261"/>
        <v>32</v>
      </c>
      <c r="S257" s="96">
        <v>33</v>
      </c>
      <c r="T257" s="97">
        <f t="shared" si="268"/>
        <v>34.6</v>
      </c>
      <c r="U257" s="97">
        <f t="shared" si="262"/>
        <v>36.200000000000003</v>
      </c>
      <c r="V257" s="97">
        <f t="shared" si="262"/>
        <v>37.800000000000004</v>
      </c>
      <c r="W257" s="97">
        <f t="shared" si="262"/>
        <v>39.400000000000006</v>
      </c>
      <c r="X257" s="96">
        <v>41</v>
      </c>
      <c r="Y257" s="97">
        <f t="shared" si="269"/>
        <v>42.6</v>
      </c>
      <c r="Z257" s="97">
        <f t="shared" si="263"/>
        <v>44.2</v>
      </c>
      <c r="AA257" s="97">
        <f t="shared" si="263"/>
        <v>45.800000000000004</v>
      </c>
      <c r="AB257" s="97">
        <f t="shared" si="263"/>
        <v>47.400000000000006</v>
      </c>
      <c r="AC257" s="96">
        <v>49</v>
      </c>
      <c r="AD257" s="97">
        <f t="shared" si="270"/>
        <v>51</v>
      </c>
      <c r="AE257" s="97">
        <f t="shared" si="264"/>
        <v>53</v>
      </c>
      <c r="AF257" s="97">
        <f t="shared" si="264"/>
        <v>55</v>
      </c>
      <c r="AG257" s="97">
        <f t="shared" si="264"/>
        <v>57</v>
      </c>
      <c r="AH257" s="96">
        <v>59</v>
      </c>
    </row>
    <row r="258" spans="1:34" x14ac:dyDescent="0.2">
      <c r="A258" s="91">
        <v>15</v>
      </c>
      <c r="B258" s="92">
        <v>2.2000000000000002</v>
      </c>
      <c r="C258" s="93">
        <f t="shared" si="209"/>
        <v>15022</v>
      </c>
      <c r="D258" s="103">
        <v>20</v>
      </c>
      <c r="E258" s="102">
        <f t="shared" si="265"/>
        <v>20.6</v>
      </c>
      <c r="F258" s="102">
        <f t="shared" si="259"/>
        <v>21.200000000000003</v>
      </c>
      <c r="G258" s="102">
        <f t="shared" si="259"/>
        <v>21.800000000000004</v>
      </c>
      <c r="H258" s="102">
        <f t="shared" si="259"/>
        <v>22.400000000000006</v>
      </c>
      <c r="I258" s="103">
        <v>23</v>
      </c>
      <c r="J258" s="100">
        <f t="shared" si="266"/>
        <v>24</v>
      </c>
      <c r="K258" s="100">
        <f t="shared" si="260"/>
        <v>25</v>
      </c>
      <c r="L258" s="100">
        <f t="shared" si="260"/>
        <v>26</v>
      </c>
      <c r="M258" s="100">
        <f t="shared" si="260"/>
        <v>27</v>
      </c>
      <c r="N258" s="103">
        <v>28</v>
      </c>
      <c r="O258" s="100">
        <f t="shared" si="267"/>
        <v>29.2</v>
      </c>
      <c r="P258" s="100">
        <f t="shared" si="261"/>
        <v>30.4</v>
      </c>
      <c r="Q258" s="100">
        <f t="shared" si="261"/>
        <v>31.599999999999998</v>
      </c>
      <c r="R258" s="100">
        <f t="shared" si="261"/>
        <v>32.799999999999997</v>
      </c>
      <c r="S258" s="103">
        <v>34</v>
      </c>
      <c r="T258" s="100">
        <f t="shared" si="268"/>
        <v>35.4</v>
      </c>
      <c r="U258" s="100">
        <f t="shared" si="262"/>
        <v>36.799999999999997</v>
      </c>
      <c r="V258" s="100">
        <f t="shared" si="262"/>
        <v>38.199999999999996</v>
      </c>
      <c r="W258" s="100">
        <f t="shared" si="262"/>
        <v>39.599999999999994</v>
      </c>
      <c r="X258" s="103">
        <v>41</v>
      </c>
      <c r="Y258" s="100">
        <f t="shared" si="269"/>
        <v>42.8</v>
      </c>
      <c r="Z258" s="100">
        <f t="shared" si="263"/>
        <v>44.599999999999994</v>
      </c>
      <c r="AA258" s="100">
        <f t="shared" si="263"/>
        <v>46.399999999999991</v>
      </c>
      <c r="AB258" s="100">
        <f t="shared" si="263"/>
        <v>48.199999999999989</v>
      </c>
      <c r="AC258" s="103">
        <v>50</v>
      </c>
      <c r="AD258" s="100">
        <f t="shared" si="270"/>
        <v>52</v>
      </c>
      <c r="AE258" s="100">
        <f t="shared" si="264"/>
        <v>54</v>
      </c>
      <c r="AF258" s="100">
        <f t="shared" si="264"/>
        <v>56</v>
      </c>
      <c r="AG258" s="100">
        <f t="shared" si="264"/>
        <v>58</v>
      </c>
      <c r="AH258" s="103">
        <v>60</v>
      </c>
    </row>
    <row r="259" spans="1:34" x14ac:dyDescent="0.2">
      <c r="A259" s="91">
        <v>15</v>
      </c>
      <c r="B259" s="101">
        <v>2.4</v>
      </c>
      <c r="C259" s="93">
        <f t="shared" si="209"/>
        <v>15024</v>
      </c>
      <c r="D259" s="96">
        <v>20</v>
      </c>
      <c r="E259" s="97">
        <f t="shared" si="265"/>
        <v>20.8</v>
      </c>
      <c r="F259" s="97">
        <f t="shared" si="259"/>
        <v>21.6</v>
      </c>
      <c r="G259" s="97">
        <f t="shared" si="259"/>
        <v>22.400000000000002</v>
      </c>
      <c r="H259" s="97">
        <f t="shared" si="259"/>
        <v>23.200000000000003</v>
      </c>
      <c r="I259" s="96">
        <v>24</v>
      </c>
      <c r="J259" s="97">
        <f t="shared" si="266"/>
        <v>25</v>
      </c>
      <c r="K259" s="97">
        <f t="shared" si="260"/>
        <v>26</v>
      </c>
      <c r="L259" s="97">
        <f t="shared" si="260"/>
        <v>27</v>
      </c>
      <c r="M259" s="97">
        <f t="shared" si="260"/>
        <v>28</v>
      </c>
      <c r="N259" s="96">
        <v>29</v>
      </c>
      <c r="O259" s="97">
        <f t="shared" si="267"/>
        <v>30.2</v>
      </c>
      <c r="P259" s="97">
        <f t="shared" si="261"/>
        <v>31.4</v>
      </c>
      <c r="Q259" s="97">
        <f t="shared" si="261"/>
        <v>32.6</v>
      </c>
      <c r="R259" s="97">
        <f t="shared" si="261"/>
        <v>33.800000000000004</v>
      </c>
      <c r="S259" s="96">
        <v>35</v>
      </c>
      <c r="T259" s="97">
        <f t="shared" si="268"/>
        <v>36.4</v>
      </c>
      <c r="U259" s="97">
        <f t="shared" si="262"/>
        <v>37.799999999999997</v>
      </c>
      <c r="V259" s="97">
        <f t="shared" si="262"/>
        <v>39.199999999999996</v>
      </c>
      <c r="W259" s="97">
        <f t="shared" si="262"/>
        <v>40.599999999999994</v>
      </c>
      <c r="X259" s="96">
        <v>42</v>
      </c>
      <c r="Y259" s="97">
        <f t="shared" si="269"/>
        <v>43.8</v>
      </c>
      <c r="Z259" s="97">
        <f t="shared" si="263"/>
        <v>45.599999999999994</v>
      </c>
      <c r="AA259" s="97">
        <f t="shared" si="263"/>
        <v>47.399999999999991</v>
      </c>
      <c r="AB259" s="97">
        <f t="shared" si="263"/>
        <v>49.199999999999989</v>
      </c>
      <c r="AC259" s="96">
        <v>51</v>
      </c>
      <c r="AD259" s="97">
        <f t="shared" si="270"/>
        <v>53</v>
      </c>
      <c r="AE259" s="97">
        <f t="shared" si="264"/>
        <v>55</v>
      </c>
      <c r="AF259" s="97">
        <f t="shared" si="264"/>
        <v>57</v>
      </c>
      <c r="AG259" s="97">
        <f t="shared" si="264"/>
        <v>59</v>
      </c>
      <c r="AH259" s="96">
        <v>61</v>
      </c>
    </row>
    <row r="260" spans="1:34" x14ac:dyDescent="0.2">
      <c r="A260" s="91">
        <v>15</v>
      </c>
      <c r="B260" s="92">
        <v>2.6</v>
      </c>
      <c r="C260" s="93">
        <f t="shared" si="209"/>
        <v>15026</v>
      </c>
      <c r="D260" s="103">
        <v>20</v>
      </c>
      <c r="E260" s="102">
        <f t="shared" si="265"/>
        <v>20.8</v>
      </c>
      <c r="F260" s="102">
        <f t="shared" si="259"/>
        <v>21.6</v>
      </c>
      <c r="G260" s="102">
        <f t="shared" si="259"/>
        <v>22.400000000000002</v>
      </c>
      <c r="H260" s="102">
        <f t="shared" si="259"/>
        <v>23.200000000000003</v>
      </c>
      <c r="I260" s="103">
        <v>24</v>
      </c>
      <c r="J260" s="100">
        <f t="shared" si="266"/>
        <v>25</v>
      </c>
      <c r="K260" s="100">
        <f t="shared" si="260"/>
        <v>26</v>
      </c>
      <c r="L260" s="100">
        <f t="shared" si="260"/>
        <v>27</v>
      </c>
      <c r="M260" s="100">
        <f t="shared" si="260"/>
        <v>28</v>
      </c>
      <c r="N260" s="103">
        <v>29</v>
      </c>
      <c r="O260" s="100">
        <f t="shared" si="267"/>
        <v>30.4</v>
      </c>
      <c r="P260" s="100">
        <f t="shared" si="261"/>
        <v>31.799999999999997</v>
      </c>
      <c r="Q260" s="100">
        <f t="shared" si="261"/>
        <v>33.199999999999996</v>
      </c>
      <c r="R260" s="100">
        <f t="shared" si="261"/>
        <v>34.599999999999994</v>
      </c>
      <c r="S260" s="103">
        <v>36</v>
      </c>
      <c r="T260" s="100">
        <f t="shared" si="268"/>
        <v>37.4</v>
      </c>
      <c r="U260" s="100">
        <f t="shared" si="262"/>
        <v>38.799999999999997</v>
      </c>
      <c r="V260" s="100">
        <f t="shared" si="262"/>
        <v>40.199999999999996</v>
      </c>
      <c r="W260" s="100">
        <f t="shared" si="262"/>
        <v>41.599999999999994</v>
      </c>
      <c r="X260" s="103">
        <v>43</v>
      </c>
      <c r="Y260" s="100">
        <f t="shared" si="269"/>
        <v>44.8</v>
      </c>
      <c r="Z260" s="100">
        <f t="shared" si="263"/>
        <v>46.599999999999994</v>
      </c>
      <c r="AA260" s="100">
        <f t="shared" si="263"/>
        <v>48.399999999999991</v>
      </c>
      <c r="AB260" s="100">
        <f t="shared" si="263"/>
        <v>50.199999999999989</v>
      </c>
      <c r="AC260" s="103">
        <v>52</v>
      </c>
      <c r="AD260" s="100">
        <f t="shared" si="270"/>
        <v>54.2</v>
      </c>
      <c r="AE260" s="100">
        <f t="shared" si="264"/>
        <v>56.400000000000006</v>
      </c>
      <c r="AF260" s="100">
        <f t="shared" si="264"/>
        <v>58.600000000000009</v>
      </c>
      <c r="AG260" s="100">
        <f t="shared" si="264"/>
        <v>60.800000000000011</v>
      </c>
      <c r="AH260" s="103">
        <v>63</v>
      </c>
    </row>
    <row r="261" spans="1:34" x14ac:dyDescent="0.2">
      <c r="A261" s="91">
        <v>15</v>
      </c>
      <c r="B261" s="101">
        <v>2.8</v>
      </c>
      <c r="C261" s="93">
        <f t="shared" si="209"/>
        <v>15028</v>
      </c>
      <c r="D261" s="96">
        <v>21</v>
      </c>
      <c r="E261" s="97">
        <f t="shared" si="265"/>
        <v>21.8</v>
      </c>
      <c r="F261" s="97">
        <f t="shared" si="259"/>
        <v>22.6</v>
      </c>
      <c r="G261" s="97">
        <f t="shared" si="259"/>
        <v>23.400000000000002</v>
      </c>
      <c r="H261" s="97">
        <f t="shared" si="259"/>
        <v>24.200000000000003</v>
      </c>
      <c r="I261" s="96">
        <v>25</v>
      </c>
      <c r="J261" s="97">
        <f t="shared" si="266"/>
        <v>26</v>
      </c>
      <c r="K261" s="97">
        <f t="shared" si="260"/>
        <v>27</v>
      </c>
      <c r="L261" s="97">
        <f t="shared" si="260"/>
        <v>28</v>
      </c>
      <c r="M261" s="97">
        <f t="shared" si="260"/>
        <v>29</v>
      </c>
      <c r="N261" s="96">
        <v>30</v>
      </c>
      <c r="O261" s="97">
        <f t="shared" si="267"/>
        <v>31.2</v>
      </c>
      <c r="P261" s="97">
        <f t="shared" si="261"/>
        <v>32.4</v>
      </c>
      <c r="Q261" s="97">
        <f t="shared" si="261"/>
        <v>33.6</v>
      </c>
      <c r="R261" s="97">
        <f t="shared" si="261"/>
        <v>34.800000000000004</v>
      </c>
      <c r="S261" s="96">
        <v>36</v>
      </c>
      <c r="T261" s="97">
        <f t="shared" si="268"/>
        <v>37.6</v>
      </c>
      <c r="U261" s="97">
        <f t="shared" si="262"/>
        <v>39.200000000000003</v>
      </c>
      <c r="V261" s="97">
        <f t="shared" si="262"/>
        <v>40.800000000000004</v>
      </c>
      <c r="W261" s="97">
        <f t="shared" si="262"/>
        <v>42.400000000000006</v>
      </c>
      <c r="X261" s="96">
        <v>44</v>
      </c>
      <c r="Y261" s="97">
        <f t="shared" si="269"/>
        <v>45.8</v>
      </c>
      <c r="Z261" s="97">
        <f t="shared" si="263"/>
        <v>47.599999999999994</v>
      </c>
      <c r="AA261" s="97">
        <f t="shared" si="263"/>
        <v>49.399999999999991</v>
      </c>
      <c r="AB261" s="97">
        <f t="shared" si="263"/>
        <v>51.199999999999989</v>
      </c>
      <c r="AC261" s="96">
        <v>53</v>
      </c>
      <c r="AD261" s="97">
        <f t="shared" si="270"/>
        <v>55.2</v>
      </c>
      <c r="AE261" s="97">
        <f t="shared" si="264"/>
        <v>57.400000000000006</v>
      </c>
      <c r="AF261" s="97">
        <f t="shared" si="264"/>
        <v>59.600000000000009</v>
      </c>
      <c r="AG261" s="97">
        <f t="shared" si="264"/>
        <v>61.800000000000011</v>
      </c>
      <c r="AH261" s="96">
        <v>64</v>
      </c>
    </row>
    <row r="262" spans="1:34" x14ac:dyDescent="0.2">
      <c r="A262" s="91">
        <v>15</v>
      </c>
      <c r="B262" s="92">
        <v>3</v>
      </c>
      <c r="C262" s="93">
        <f t="shared" si="209"/>
        <v>15030</v>
      </c>
      <c r="D262" s="103">
        <v>21</v>
      </c>
      <c r="E262" s="102">
        <f t="shared" si="265"/>
        <v>21.8</v>
      </c>
      <c r="F262" s="102">
        <f t="shared" si="259"/>
        <v>22.6</v>
      </c>
      <c r="G262" s="102">
        <f t="shared" si="259"/>
        <v>23.400000000000002</v>
      </c>
      <c r="H262" s="102">
        <f t="shared" si="259"/>
        <v>24.200000000000003</v>
      </c>
      <c r="I262" s="103">
        <v>25</v>
      </c>
      <c r="J262" s="100">
        <f t="shared" si="266"/>
        <v>26</v>
      </c>
      <c r="K262" s="100">
        <f t="shared" si="260"/>
        <v>27</v>
      </c>
      <c r="L262" s="100">
        <f t="shared" si="260"/>
        <v>28</v>
      </c>
      <c r="M262" s="100">
        <f t="shared" si="260"/>
        <v>29</v>
      </c>
      <c r="N262" s="103">
        <v>30</v>
      </c>
      <c r="O262" s="100">
        <f t="shared" si="267"/>
        <v>31.4</v>
      </c>
      <c r="P262" s="100">
        <f t="shared" si="261"/>
        <v>32.799999999999997</v>
      </c>
      <c r="Q262" s="100">
        <f t="shared" si="261"/>
        <v>34.199999999999996</v>
      </c>
      <c r="R262" s="100">
        <f t="shared" si="261"/>
        <v>35.599999999999994</v>
      </c>
      <c r="S262" s="103">
        <v>37</v>
      </c>
      <c r="T262" s="100">
        <f t="shared" si="268"/>
        <v>38.6</v>
      </c>
      <c r="U262" s="100">
        <f t="shared" si="262"/>
        <v>40.200000000000003</v>
      </c>
      <c r="V262" s="100">
        <f t="shared" si="262"/>
        <v>41.800000000000004</v>
      </c>
      <c r="W262" s="100">
        <f t="shared" si="262"/>
        <v>43.400000000000006</v>
      </c>
      <c r="X262" s="103">
        <v>45</v>
      </c>
      <c r="Y262" s="100">
        <f t="shared" si="269"/>
        <v>46.8</v>
      </c>
      <c r="Z262" s="100">
        <f t="shared" si="263"/>
        <v>48.599999999999994</v>
      </c>
      <c r="AA262" s="100">
        <f t="shared" si="263"/>
        <v>50.399999999999991</v>
      </c>
      <c r="AB262" s="100">
        <f t="shared" si="263"/>
        <v>52.199999999999989</v>
      </c>
      <c r="AC262" s="103">
        <v>54</v>
      </c>
      <c r="AD262" s="100">
        <f t="shared" si="270"/>
        <v>56.2</v>
      </c>
      <c r="AE262" s="100">
        <f t="shared" si="264"/>
        <v>58.400000000000006</v>
      </c>
      <c r="AF262" s="100">
        <f t="shared" si="264"/>
        <v>60.600000000000009</v>
      </c>
      <c r="AG262" s="100">
        <f t="shared" si="264"/>
        <v>62.800000000000011</v>
      </c>
      <c r="AH262" s="103">
        <v>65</v>
      </c>
    </row>
    <row r="263" spans="1:34" x14ac:dyDescent="0.2">
      <c r="A263" s="91">
        <v>16</v>
      </c>
      <c r="B263" s="92">
        <v>0</v>
      </c>
      <c r="C263" s="93">
        <f t="shared" si="209"/>
        <v>16000</v>
      </c>
      <c r="D263" s="102">
        <v>15.2</v>
      </c>
      <c r="E263" s="102">
        <v>15.96</v>
      </c>
      <c r="F263" s="102">
        <v>16.72</v>
      </c>
      <c r="G263" s="102">
        <v>17.48</v>
      </c>
      <c r="H263" s="102">
        <v>18.239999999999998</v>
      </c>
      <c r="I263" s="102">
        <v>19</v>
      </c>
      <c r="J263" s="102">
        <v>19.559999999999999</v>
      </c>
      <c r="K263" s="102">
        <v>20.12</v>
      </c>
      <c r="L263" s="102">
        <v>20.68</v>
      </c>
      <c r="M263" s="102">
        <v>21.24</v>
      </c>
      <c r="N263" s="102">
        <v>21.8</v>
      </c>
      <c r="O263" s="102">
        <v>22.76</v>
      </c>
      <c r="P263" s="102">
        <v>23.72</v>
      </c>
      <c r="Q263" s="102">
        <v>24.68</v>
      </c>
      <c r="R263" s="102">
        <v>25.64</v>
      </c>
      <c r="S263" s="102">
        <v>26.6</v>
      </c>
      <c r="T263" s="102">
        <v>27.56</v>
      </c>
      <c r="U263" s="102">
        <v>28.52</v>
      </c>
      <c r="V263" s="102">
        <v>29.48</v>
      </c>
      <c r="W263" s="102">
        <v>30.44</v>
      </c>
      <c r="X263" s="102">
        <v>31.4</v>
      </c>
      <c r="Y263" s="102">
        <v>32.56</v>
      </c>
      <c r="Z263" s="102">
        <v>33.72</v>
      </c>
      <c r="AA263" s="102">
        <v>34.880000000000003</v>
      </c>
      <c r="AB263" s="102">
        <v>36.04</v>
      </c>
      <c r="AC263" s="102">
        <v>37.200000000000003</v>
      </c>
      <c r="AD263" s="102">
        <v>38.68</v>
      </c>
      <c r="AE263" s="102">
        <v>40.159999999999997</v>
      </c>
      <c r="AF263" s="102">
        <v>41.64</v>
      </c>
      <c r="AG263" s="102">
        <v>43.12</v>
      </c>
      <c r="AH263" s="102">
        <v>44.6</v>
      </c>
    </row>
    <row r="264" spans="1:34" x14ac:dyDescent="0.2">
      <c r="A264" s="91">
        <v>16</v>
      </c>
      <c r="B264" s="92">
        <v>0.2</v>
      </c>
      <c r="C264" s="93">
        <f t="shared" si="209"/>
        <v>16002</v>
      </c>
      <c r="D264" s="102">
        <v>15.2</v>
      </c>
      <c r="E264" s="102">
        <v>15.96</v>
      </c>
      <c r="F264" s="102">
        <v>16.72</v>
      </c>
      <c r="G264" s="102">
        <v>17.48</v>
      </c>
      <c r="H264" s="102">
        <v>18.239999999999998</v>
      </c>
      <c r="I264" s="102">
        <v>19</v>
      </c>
      <c r="J264" s="102">
        <v>19.559999999999999</v>
      </c>
      <c r="K264" s="102">
        <v>20.12</v>
      </c>
      <c r="L264" s="102">
        <v>20.68</v>
      </c>
      <c r="M264" s="102">
        <v>21.24</v>
      </c>
      <c r="N264" s="102">
        <v>21.8</v>
      </c>
      <c r="O264" s="102">
        <v>22.76</v>
      </c>
      <c r="P264" s="102">
        <v>23.72</v>
      </c>
      <c r="Q264" s="102">
        <v>24.68</v>
      </c>
      <c r="R264" s="102">
        <v>25.64</v>
      </c>
      <c r="S264" s="102">
        <v>26.6</v>
      </c>
      <c r="T264" s="102">
        <v>27.56</v>
      </c>
      <c r="U264" s="102">
        <v>28.52</v>
      </c>
      <c r="V264" s="102">
        <v>29.48</v>
      </c>
      <c r="W264" s="102">
        <v>30.44</v>
      </c>
      <c r="X264" s="102">
        <v>31.4</v>
      </c>
      <c r="Y264" s="102">
        <v>32.56</v>
      </c>
      <c r="Z264" s="102">
        <v>33.72</v>
      </c>
      <c r="AA264" s="102">
        <v>34.880000000000003</v>
      </c>
      <c r="AB264" s="102">
        <v>36.04</v>
      </c>
      <c r="AC264" s="102">
        <v>37.200000000000003</v>
      </c>
      <c r="AD264" s="102">
        <v>38.68</v>
      </c>
      <c r="AE264" s="102">
        <v>40.159999999999997</v>
      </c>
      <c r="AF264" s="102">
        <v>41.64</v>
      </c>
      <c r="AG264" s="102">
        <v>43.12</v>
      </c>
      <c r="AH264" s="102">
        <v>44.6</v>
      </c>
    </row>
    <row r="265" spans="1:34" x14ac:dyDescent="0.2">
      <c r="A265" s="91">
        <v>16</v>
      </c>
      <c r="B265" s="95">
        <v>0.4</v>
      </c>
      <c r="C265" s="93">
        <f t="shared" si="209"/>
        <v>16004</v>
      </c>
      <c r="D265" s="97">
        <f>-(D$249-D$329)*1/5+D249</f>
        <v>15.2</v>
      </c>
      <c r="E265" s="97">
        <f t="shared" ref="E265:AH265" si="271">-(E249-E329)*1/5+E249</f>
        <v>15.96</v>
      </c>
      <c r="F265" s="97">
        <f t="shared" si="271"/>
        <v>16.720000000000002</v>
      </c>
      <c r="G265" s="97">
        <f t="shared" si="271"/>
        <v>17.48</v>
      </c>
      <c r="H265" s="97">
        <f t="shared" si="271"/>
        <v>18.240000000000002</v>
      </c>
      <c r="I265" s="97">
        <f t="shared" si="271"/>
        <v>19</v>
      </c>
      <c r="J265" s="97">
        <f t="shared" si="271"/>
        <v>19.560000000000002</v>
      </c>
      <c r="K265" s="97">
        <f t="shared" si="271"/>
        <v>20.12</v>
      </c>
      <c r="L265" s="97">
        <f t="shared" si="271"/>
        <v>20.680000000000003</v>
      </c>
      <c r="M265" s="97">
        <f t="shared" si="271"/>
        <v>21.240000000000006</v>
      </c>
      <c r="N265" s="97">
        <f t="shared" si="271"/>
        <v>21.8</v>
      </c>
      <c r="O265" s="97">
        <f t="shared" si="271"/>
        <v>22.76</v>
      </c>
      <c r="P265" s="97">
        <f t="shared" si="271"/>
        <v>23.72</v>
      </c>
      <c r="Q265" s="97">
        <f t="shared" si="271"/>
        <v>24.68</v>
      </c>
      <c r="R265" s="97">
        <f t="shared" si="271"/>
        <v>25.64</v>
      </c>
      <c r="S265" s="97">
        <f t="shared" si="271"/>
        <v>26.6</v>
      </c>
      <c r="T265" s="97">
        <f t="shared" si="271"/>
        <v>27.56</v>
      </c>
      <c r="U265" s="97">
        <f t="shared" si="271"/>
        <v>28.52</v>
      </c>
      <c r="V265" s="97">
        <f t="shared" si="271"/>
        <v>29.48</v>
      </c>
      <c r="W265" s="97">
        <f t="shared" si="271"/>
        <v>30.44</v>
      </c>
      <c r="X265" s="97">
        <f t="shared" si="271"/>
        <v>31.4</v>
      </c>
      <c r="Y265" s="97">
        <f t="shared" si="271"/>
        <v>32.56</v>
      </c>
      <c r="Z265" s="97">
        <f t="shared" si="271"/>
        <v>33.720000000000006</v>
      </c>
      <c r="AA265" s="97">
        <f t="shared" si="271"/>
        <v>34.88000000000001</v>
      </c>
      <c r="AB265" s="97">
        <f t="shared" si="271"/>
        <v>36.040000000000006</v>
      </c>
      <c r="AC265" s="97">
        <f t="shared" si="271"/>
        <v>37.200000000000003</v>
      </c>
      <c r="AD265" s="97">
        <f t="shared" si="271"/>
        <v>38.68</v>
      </c>
      <c r="AE265" s="97">
        <f t="shared" si="271"/>
        <v>40.160000000000004</v>
      </c>
      <c r="AF265" s="97">
        <f t="shared" si="271"/>
        <v>41.64</v>
      </c>
      <c r="AG265" s="97">
        <f t="shared" si="271"/>
        <v>43.120000000000005</v>
      </c>
      <c r="AH265" s="97">
        <f t="shared" si="271"/>
        <v>44.6</v>
      </c>
    </row>
    <row r="266" spans="1:34" x14ac:dyDescent="0.2">
      <c r="A266" s="91">
        <v>16</v>
      </c>
      <c r="B266" s="92">
        <v>0.6</v>
      </c>
      <c r="C266" s="93">
        <f t="shared" si="209"/>
        <v>16006</v>
      </c>
      <c r="D266" s="102">
        <f t="shared" ref="D266:D278" si="272">-(D250-D330)*1/5+D250</f>
        <v>16.2</v>
      </c>
      <c r="E266" s="102">
        <f t="shared" ref="E266:AH266" si="273">-(E250-E330)*1/5+E250</f>
        <v>16.760000000000002</v>
      </c>
      <c r="F266" s="102">
        <f t="shared" si="273"/>
        <v>17.320000000000004</v>
      </c>
      <c r="G266" s="102">
        <f t="shared" si="273"/>
        <v>17.880000000000003</v>
      </c>
      <c r="H266" s="102">
        <f t="shared" si="273"/>
        <v>18.440000000000005</v>
      </c>
      <c r="I266" s="102">
        <f t="shared" si="273"/>
        <v>19</v>
      </c>
      <c r="J266" s="102">
        <f t="shared" si="273"/>
        <v>19.760000000000002</v>
      </c>
      <c r="K266" s="102">
        <f t="shared" si="273"/>
        <v>20.52</v>
      </c>
      <c r="L266" s="102">
        <f t="shared" si="273"/>
        <v>21.28</v>
      </c>
      <c r="M266" s="102">
        <f t="shared" si="273"/>
        <v>22.040000000000003</v>
      </c>
      <c r="N266" s="102">
        <f t="shared" si="273"/>
        <v>22.8</v>
      </c>
      <c r="O266" s="102">
        <f t="shared" si="273"/>
        <v>23.72</v>
      </c>
      <c r="P266" s="102">
        <f t="shared" si="273"/>
        <v>24.64</v>
      </c>
      <c r="Q266" s="102">
        <f t="shared" si="273"/>
        <v>25.560000000000002</v>
      </c>
      <c r="R266" s="102">
        <f t="shared" si="273"/>
        <v>26.48</v>
      </c>
      <c r="S266" s="102">
        <f t="shared" si="273"/>
        <v>27.4</v>
      </c>
      <c r="T266" s="102">
        <f t="shared" si="273"/>
        <v>28.4</v>
      </c>
      <c r="U266" s="102">
        <f t="shared" si="273"/>
        <v>29.4</v>
      </c>
      <c r="V266" s="102">
        <f t="shared" si="273"/>
        <v>30.4</v>
      </c>
      <c r="W266" s="102">
        <f t="shared" si="273"/>
        <v>31.4</v>
      </c>
      <c r="X266" s="102">
        <f t="shared" si="273"/>
        <v>32.4</v>
      </c>
      <c r="Y266" s="102">
        <f t="shared" si="273"/>
        <v>33.72</v>
      </c>
      <c r="Z266" s="102">
        <f t="shared" si="273"/>
        <v>35.04</v>
      </c>
      <c r="AA266" s="102">
        <f t="shared" si="273"/>
        <v>36.36</v>
      </c>
      <c r="AB266" s="102">
        <f t="shared" si="273"/>
        <v>37.679999999999993</v>
      </c>
      <c r="AC266" s="102">
        <f t="shared" si="273"/>
        <v>39</v>
      </c>
      <c r="AD266" s="102">
        <f t="shared" si="273"/>
        <v>40.480000000000004</v>
      </c>
      <c r="AE266" s="102">
        <f t="shared" si="273"/>
        <v>41.96</v>
      </c>
      <c r="AF266" s="102">
        <f t="shared" si="273"/>
        <v>43.440000000000005</v>
      </c>
      <c r="AG266" s="102">
        <f t="shared" si="273"/>
        <v>44.92</v>
      </c>
      <c r="AH266" s="102">
        <f t="shared" si="273"/>
        <v>46.4</v>
      </c>
    </row>
    <row r="267" spans="1:34" x14ac:dyDescent="0.2">
      <c r="A267" s="91">
        <v>16</v>
      </c>
      <c r="B267" s="101">
        <v>0.8</v>
      </c>
      <c r="C267" s="93">
        <f t="shared" si="209"/>
        <v>16008</v>
      </c>
      <c r="D267" s="97">
        <f t="shared" si="272"/>
        <v>16.2</v>
      </c>
      <c r="E267" s="97">
        <f t="shared" ref="E267:AH267" si="274">-(E251-E331)*1/5+E251</f>
        <v>16.760000000000002</v>
      </c>
      <c r="F267" s="97">
        <f t="shared" si="274"/>
        <v>17.320000000000004</v>
      </c>
      <c r="G267" s="97">
        <f t="shared" si="274"/>
        <v>17.880000000000003</v>
      </c>
      <c r="H267" s="97">
        <f t="shared" si="274"/>
        <v>18.440000000000005</v>
      </c>
      <c r="I267" s="97">
        <f t="shared" si="274"/>
        <v>19</v>
      </c>
      <c r="J267" s="97">
        <f t="shared" si="274"/>
        <v>19.760000000000002</v>
      </c>
      <c r="K267" s="97">
        <f t="shared" si="274"/>
        <v>20.52</v>
      </c>
      <c r="L267" s="97">
        <f t="shared" si="274"/>
        <v>21.28</v>
      </c>
      <c r="M267" s="97">
        <f t="shared" si="274"/>
        <v>22.040000000000003</v>
      </c>
      <c r="N267" s="97">
        <f t="shared" si="274"/>
        <v>22.8</v>
      </c>
      <c r="O267" s="97">
        <f t="shared" si="274"/>
        <v>23.76</v>
      </c>
      <c r="P267" s="97">
        <f t="shared" si="274"/>
        <v>24.72</v>
      </c>
      <c r="Q267" s="97">
        <f t="shared" si="274"/>
        <v>25.68</v>
      </c>
      <c r="R267" s="97">
        <f t="shared" si="274"/>
        <v>26.64</v>
      </c>
      <c r="S267" s="97">
        <f t="shared" si="274"/>
        <v>27.6</v>
      </c>
      <c r="T267" s="97">
        <f t="shared" si="274"/>
        <v>28.72</v>
      </c>
      <c r="U267" s="97">
        <f t="shared" si="274"/>
        <v>29.84</v>
      </c>
      <c r="V267" s="97">
        <f t="shared" si="274"/>
        <v>30.96</v>
      </c>
      <c r="W267" s="97">
        <f t="shared" si="274"/>
        <v>32.080000000000005</v>
      </c>
      <c r="X267" s="97">
        <f t="shared" si="274"/>
        <v>33.200000000000003</v>
      </c>
      <c r="Y267" s="97">
        <f t="shared" si="274"/>
        <v>34.56</v>
      </c>
      <c r="Z267" s="97">
        <f t="shared" si="274"/>
        <v>35.919999999999995</v>
      </c>
      <c r="AA267" s="97">
        <f t="shared" si="274"/>
        <v>37.279999999999994</v>
      </c>
      <c r="AB267" s="97">
        <f t="shared" si="274"/>
        <v>38.639999999999993</v>
      </c>
      <c r="AC267" s="97">
        <f t="shared" si="274"/>
        <v>40</v>
      </c>
      <c r="AD267" s="97">
        <f t="shared" si="274"/>
        <v>41.52</v>
      </c>
      <c r="AE267" s="97">
        <f t="shared" si="274"/>
        <v>43.040000000000006</v>
      </c>
      <c r="AF267" s="97">
        <f t="shared" si="274"/>
        <v>44.56</v>
      </c>
      <c r="AG267" s="97">
        <f t="shared" si="274"/>
        <v>46.080000000000005</v>
      </c>
      <c r="AH267" s="97">
        <f t="shared" si="274"/>
        <v>47.6</v>
      </c>
    </row>
    <row r="268" spans="1:34" x14ac:dyDescent="0.2">
      <c r="A268" s="91">
        <v>16</v>
      </c>
      <c r="B268" s="92">
        <v>1</v>
      </c>
      <c r="C268" s="93">
        <f t="shared" si="209"/>
        <v>16010</v>
      </c>
      <c r="D268" s="102">
        <f t="shared" si="272"/>
        <v>17</v>
      </c>
      <c r="E268" s="102">
        <f t="shared" ref="E268:AH268" si="275">-(E252-E332)*1/5+E252</f>
        <v>17.600000000000001</v>
      </c>
      <c r="F268" s="102">
        <f t="shared" si="275"/>
        <v>18.200000000000003</v>
      </c>
      <c r="G268" s="102">
        <f t="shared" si="275"/>
        <v>18.800000000000004</v>
      </c>
      <c r="H268" s="102">
        <f t="shared" si="275"/>
        <v>19.400000000000006</v>
      </c>
      <c r="I268" s="102">
        <f t="shared" si="275"/>
        <v>20</v>
      </c>
      <c r="J268" s="102">
        <f t="shared" si="275"/>
        <v>20.76</v>
      </c>
      <c r="K268" s="102">
        <f t="shared" si="275"/>
        <v>21.520000000000003</v>
      </c>
      <c r="L268" s="102">
        <f t="shared" si="275"/>
        <v>22.28</v>
      </c>
      <c r="M268" s="102">
        <f t="shared" si="275"/>
        <v>23.040000000000003</v>
      </c>
      <c r="N268" s="102">
        <f t="shared" si="275"/>
        <v>23.8</v>
      </c>
      <c r="O268" s="102">
        <f t="shared" si="275"/>
        <v>24.72</v>
      </c>
      <c r="P268" s="102">
        <f t="shared" si="275"/>
        <v>25.64</v>
      </c>
      <c r="Q268" s="102">
        <f t="shared" si="275"/>
        <v>26.560000000000002</v>
      </c>
      <c r="R268" s="102">
        <f t="shared" si="275"/>
        <v>27.48</v>
      </c>
      <c r="S268" s="102">
        <f t="shared" si="275"/>
        <v>28.4</v>
      </c>
      <c r="T268" s="102">
        <f t="shared" si="275"/>
        <v>29.56</v>
      </c>
      <c r="U268" s="102">
        <f t="shared" si="275"/>
        <v>30.72</v>
      </c>
      <c r="V268" s="102">
        <f t="shared" si="275"/>
        <v>31.880000000000003</v>
      </c>
      <c r="W268" s="102">
        <f t="shared" si="275"/>
        <v>33.040000000000006</v>
      </c>
      <c r="X268" s="102">
        <f t="shared" si="275"/>
        <v>34.200000000000003</v>
      </c>
      <c r="Y268" s="102">
        <f t="shared" si="275"/>
        <v>35.56</v>
      </c>
      <c r="Z268" s="102">
        <f t="shared" si="275"/>
        <v>36.919999999999995</v>
      </c>
      <c r="AA268" s="102">
        <f t="shared" si="275"/>
        <v>38.279999999999994</v>
      </c>
      <c r="AB268" s="102">
        <f t="shared" si="275"/>
        <v>39.639999999999993</v>
      </c>
      <c r="AC268" s="102">
        <f t="shared" si="275"/>
        <v>41</v>
      </c>
      <c r="AD268" s="102">
        <f t="shared" si="275"/>
        <v>42.68</v>
      </c>
      <c r="AE268" s="102">
        <f t="shared" si="275"/>
        <v>44.36</v>
      </c>
      <c r="AF268" s="102">
        <f t="shared" si="275"/>
        <v>46.039999999999992</v>
      </c>
      <c r="AG268" s="102">
        <f t="shared" si="275"/>
        <v>47.719999999999992</v>
      </c>
      <c r="AH268" s="102">
        <f t="shared" si="275"/>
        <v>49.4</v>
      </c>
    </row>
    <row r="269" spans="1:34" x14ac:dyDescent="0.2">
      <c r="A269" s="91">
        <v>16</v>
      </c>
      <c r="B269" s="101">
        <v>1.2</v>
      </c>
      <c r="C269" s="93">
        <f t="shared" si="209"/>
        <v>16012</v>
      </c>
      <c r="D269" s="97">
        <f t="shared" si="272"/>
        <v>17</v>
      </c>
      <c r="E269" s="97">
        <f t="shared" ref="E269:AH269" si="276">-(E253-E333)*1/5+E253</f>
        <v>17.600000000000001</v>
      </c>
      <c r="F269" s="97">
        <f t="shared" si="276"/>
        <v>18.200000000000003</v>
      </c>
      <c r="G269" s="97">
        <f t="shared" si="276"/>
        <v>18.800000000000004</v>
      </c>
      <c r="H269" s="97">
        <f t="shared" si="276"/>
        <v>19.400000000000006</v>
      </c>
      <c r="I269" s="97">
        <f t="shared" si="276"/>
        <v>20</v>
      </c>
      <c r="J269" s="97">
        <f t="shared" si="276"/>
        <v>20.76</v>
      </c>
      <c r="K269" s="97">
        <f t="shared" si="276"/>
        <v>21.520000000000003</v>
      </c>
      <c r="L269" s="97">
        <f t="shared" si="276"/>
        <v>22.28</v>
      </c>
      <c r="M269" s="97">
        <f t="shared" si="276"/>
        <v>23.040000000000003</v>
      </c>
      <c r="N269" s="97">
        <f t="shared" si="276"/>
        <v>23.8</v>
      </c>
      <c r="O269" s="97">
        <f t="shared" si="276"/>
        <v>24.919999999999998</v>
      </c>
      <c r="P269" s="97">
        <f t="shared" si="276"/>
        <v>26.04</v>
      </c>
      <c r="Q269" s="97">
        <f t="shared" si="276"/>
        <v>27.16</v>
      </c>
      <c r="R269" s="97">
        <f t="shared" si="276"/>
        <v>28.279999999999998</v>
      </c>
      <c r="S269" s="97">
        <f t="shared" si="276"/>
        <v>29.4</v>
      </c>
      <c r="T269" s="97">
        <f t="shared" si="276"/>
        <v>30.560000000000002</v>
      </c>
      <c r="U269" s="97">
        <f t="shared" si="276"/>
        <v>31.720000000000006</v>
      </c>
      <c r="V269" s="97">
        <f t="shared" si="276"/>
        <v>32.88000000000001</v>
      </c>
      <c r="W269" s="97">
        <f t="shared" si="276"/>
        <v>34.040000000000006</v>
      </c>
      <c r="X269" s="97">
        <f t="shared" si="276"/>
        <v>35.200000000000003</v>
      </c>
      <c r="Y269" s="97">
        <f t="shared" si="276"/>
        <v>36.68</v>
      </c>
      <c r="Z269" s="97">
        <f t="shared" si="276"/>
        <v>38.160000000000004</v>
      </c>
      <c r="AA269" s="97">
        <f t="shared" si="276"/>
        <v>39.64</v>
      </c>
      <c r="AB269" s="97">
        <f t="shared" si="276"/>
        <v>41.120000000000005</v>
      </c>
      <c r="AC269" s="97">
        <f t="shared" si="276"/>
        <v>42.6</v>
      </c>
      <c r="AD269" s="97">
        <f t="shared" si="276"/>
        <v>44.160000000000004</v>
      </c>
      <c r="AE269" s="97">
        <f t="shared" si="276"/>
        <v>45.72</v>
      </c>
      <c r="AF269" s="97">
        <f t="shared" si="276"/>
        <v>47.28</v>
      </c>
      <c r="AG269" s="97">
        <f t="shared" si="276"/>
        <v>48.84</v>
      </c>
      <c r="AH269" s="97">
        <f t="shared" si="276"/>
        <v>50.4</v>
      </c>
    </row>
    <row r="270" spans="1:34" x14ac:dyDescent="0.2">
      <c r="A270" s="91">
        <v>16</v>
      </c>
      <c r="B270" s="92">
        <v>1.4</v>
      </c>
      <c r="C270" s="93">
        <f t="shared" si="209"/>
        <v>16014</v>
      </c>
      <c r="D270" s="102">
        <f t="shared" si="272"/>
        <v>17.2</v>
      </c>
      <c r="E270" s="102">
        <f t="shared" ref="E270:AH270" si="277">-(E254-E334)*1/5+E254</f>
        <v>17.920000000000002</v>
      </c>
      <c r="F270" s="102">
        <f t="shared" si="277"/>
        <v>18.64</v>
      </c>
      <c r="G270" s="102">
        <f t="shared" si="277"/>
        <v>19.360000000000003</v>
      </c>
      <c r="H270" s="102">
        <f t="shared" si="277"/>
        <v>20.080000000000002</v>
      </c>
      <c r="I270" s="102">
        <f t="shared" si="277"/>
        <v>20.8</v>
      </c>
      <c r="J270" s="102">
        <f t="shared" si="277"/>
        <v>21.560000000000002</v>
      </c>
      <c r="K270" s="102">
        <f t="shared" si="277"/>
        <v>22.32</v>
      </c>
      <c r="L270" s="102">
        <f t="shared" si="277"/>
        <v>23.080000000000002</v>
      </c>
      <c r="M270" s="102">
        <f t="shared" si="277"/>
        <v>23.840000000000003</v>
      </c>
      <c r="N270" s="102">
        <f t="shared" si="277"/>
        <v>24.6</v>
      </c>
      <c r="O270" s="102">
        <f t="shared" si="277"/>
        <v>25.56</v>
      </c>
      <c r="P270" s="102">
        <f t="shared" si="277"/>
        <v>26.52</v>
      </c>
      <c r="Q270" s="102">
        <f t="shared" si="277"/>
        <v>27.48</v>
      </c>
      <c r="R270" s="102">
        <f t="shared" si="277"/>
        <v>28.44</v>
      </c>
      <c r="S270" s="102">
        <f t="shared" si="277"/>
        <v>29.4</v>
      </c>
      <c r="T270" s="102">
        <f t="shared" si="277"/>
        <v>30.72</v>
      </c>
      <c r="U270" s="102">
        <f t="shared" si="277"/>
        <v>32.04</v>
      </c>
      <c r="V270" s="102">
        <f t="shared" si="277"/>
        <v>33.36</v>
      </c>
      <c r="W270" s="102">
        <f t="shared" si="277"/>
        <v>34.679999999999993</v>
      </c>
      <c r="X270" s="102">
        <f t="shared" si="277"/>
        <v>36</v>
      </c>
      <c r="Y270" s="102">
        <f t="shared" si="277"/>
        <v>37.520000000000003</v>
      </c>
      <c r="Z270" s="102">
        <f t="shared" si="277"/>
        <v>39.04</v>
      </c>
      <c r="AA270" s="102">
        <f t="shared" si="277"/>
        <v>40.56</v>
      </c>
      <c r="AB270" s="102">
        <f t="shared" si="277"/>
        <v>42.080000000000005</v>
      </c>
      <c r="AC270" s="102">
        <f t="shared" si="277"/>
        <v>43.6</v>
      </c>
      <c r="AD270" s="102">
        <f t="shared" si="277"/>
        <v>45.32</v>
      </c>
      <c r="AE270" s="102">
        <f t="shared" si="277"/>
        <v>47.039999999999992</v>
      </c>
      <c r="AF270" s="102">
        <f t="shared" si="277"/>
        <v>48.759999999999991</v>
      </c>
      <c r="AG270" s="102">
        <f t="shared" si="277"/>
        <v>50.47999999999999</v>
      </c>
      <c r="AH270" s="102">
        <f t="shared" si="277"/>
        <v>52.2</v>
      </c>
    </row>
    <row r="271" spans="1:34" x14ac:dyDescent="0.2">
      <c r="A271" s="91">
        <v>16</v>
      </c>
      <c r="B271" s="101">
        <v>1.6</v>
      </c>
      <c r="C271" s="93">
        <f t="shared" si="209"/>
        <v>16016</v>
      </c>
      <c r="D271" s="97">
        <f t="shared" si="272"/>
        <v>18</v>
      </c>
      <c r="E271" s="97">
        <f t="shared" ref="E271:AH271" si="278">-(E255-E335)*1/5+E255</f>
        <v>18.600000000000001</v>
      </c>
      <c r="F271" s="97">
        <f t="shared" si="278"/>
        <v>19.200000000000003</v>
      </c>
      <c r="G271" s="97">
        <f t="shared" si="278"/>
        <v>19.800000000000004</v>
      </c>
      <c r="H271" s="97">
        <f t="shared" si="278"/>
        <v>20.400000000000006</v>
      </c>
      <c r="I271" s="97">
        <f t="shared" si="278"/>
        <v>21</v>
      </c>
      <c r="J271" s="97">
        <f t="shared" si="278"/>
        <v>21.76</v>
      </c>
      <c r="K271" s="97">
        <f t="shared" si="278"/>
        <v>22.520000000000003</v>
      </c>
      <c r="L271" s="97">
        <f t="shared" si="278"/>
        <v>23.28</v>
      </c>
      <c r="M271" s="97">
        <f t="shared" si="278"/>
        <v>24.040000000000003</v>
      </c>
      <c r="N271" s="97">
        <f t="shared" si="278"/>
        <v>24.8</v>
      </c>
      <c r="O271" s="97">
        <f t="shared" si="278"/>
        <v>25.919999999999998</v>
      </c>
      <c r="P271" s="97">
        <f t="shared" si="278"/>
        <v>27.04</v>
      </c>
      <c r="Q271" s="97">
        <f t="shared" si="278"/>
        <v>28.16</v>
      </c>
      <c r="R271" s="97">
        <f t="shared" si="278"/>
        <v>29.279999999999998</v>
      </c>
      <c r="S271" s="97">
        <f t="shared" si="278"/>
        <v>30.4</v>
      </c>
      <c r="T271" s="97">
        <f t="shared" si="278"/>
        <v>31.72</v>
      </c>
      <c r="U271" s="97">
        <f t="shared" si="278"/>
        <v>33.04</v>
      </c>
      <c r="V271" s="97">
        <f t="shared" si="278"/>
        <v>34.36</v>
      </c>
      <c r="W271" s="97">
        <f t="shared" si="278"/>
        <v>35.679999999999993</v>
      </c>
      <c r="X271" s="97">
        <f t="shared" si="278"/>
        <v>37</v>
      </c>
      <c r="Y271" s="97">
        <f t="shared" si="278"/>
        <v>38.520000000000003</v>
      </c>
      <c r="Z271" s="97">
        <f t="shared" si="278"/>
        <v>40.04</v>
      </c>
      <c r="AA271" s="97">
        <f t="shared" si="278"/>
        <v>41.56</v>
      </c>
      <c r="AB271" s="97">
        <f t="shared" si="278"/>
        <v>43.080000000000005</v>
      </c>
      <c r="AC271" s="97">
        <f t="shared" si="278"/>
        <v>44.6</v>
      </c>
      <c r="AD271" s="97">
        <f t="shared" si="278"/>
        <v>46.32</v>
      </c>
      <c r="AE271" s="97">
        <f t="shared" si="278"/>
        <v>48.039999999999992</v>
      </c>
      <c r="AF271" s="97">
        <f t="shared" si="278"/>
        <v>49.759999999999991</v>
      </c>
      <c r="AG271" s="97">
        <f t="shared" si="278"/>
        <v>51.47999999999999</v>
      </c>
      <c r="AH271" s="97">
        <f t="shared" si="278"/>
        <v>53.2</v>
      </c>
    </row>
    <row r="272" spans="1:34" x14ac:dyDescent="0.2">
      <c r="A272" s="91">
        <v>16</v>
      </c>
      <c r="B272" s="92">
        <v>1.8</v>
      </c>
      <c r="C272" s="93">
        <f t="shared" si="209"/>
        <v>16018</v>
      </c>
      <c r="D272" s="102">
        <f t="shared" si="272"/>
        <v>18</v>
      </c>
      <c r="E272" s="102">
        <f t="shared" ref="E272:AH272" si="279">-(E256-E336)*1/5+E256</f>
        <v>18.760000000000002</v>
      </c>
      <c r="F272" s="102">
        <f t="shared" si="279"/>
        <v>19.52</v>
      </c>
      <c r="G272" s="102">
        <f t="shared" si="279"/>
        <v>20.28</v>
      </c>
      <c r="H272" s="102">
        <f t="shared" si="279"/>
        <v>21.040000000000003</v>
      </c>
      <c r="I272" s="102">
        <f t="shared" si="279"/>
        <v>21.8</v>
      </c>
      <c r="J272" s="102">
        <f t="shared" si="279"/>
        <v>22.560000000000002</v>
      </c>
      <c r="K272" s="102">
        <f t="shared" si="279"/>
        <v>23.32</v>
      </c>
      <c r="L272" s="102">
        <f t="shared" si="279"/>
        <v>24.080000000000002</v>
      </c>
      <c r="M272" s="102">
        <f t="shared" si="279"/>
        <v>24.840000000000003</v>
      </c>
      <c r="N272" s="102">
        <f t="shared" si="279"/>
        <v>25.6</v>
      </c>
      <c r="O272" s="102">
        <f t="shared" si="279"/>
        <v>26.759999999999998</v>
      </c>
      <c r="P272" s="102">
        <f t="shared" si="279"/>
        <v>27.919999999999998</v>
      </c>
      <c r="Q272" s="102">
        <f t="shared" si="279"/>
        <v>29.08</v>
      </c>
      <c r="R272" s="102">
        <f t="shared" si="279"/>
        <v>30.24</v>
      </c>
      <c r="S272" s="102">
        <f t="shared" si="279"/>
        <v>31.4</v>
      </c>
      <c r="T272" s="102">
        <f t="shared" si="279"/>
        <v>32.72</v>
      </c>
      <c r="U272" s="102">
        <f t="shared" si="279"/>
        <v>34.04</v>
      </c>
      <c r="V272" s="102">
        <f t="shared" si="279"/>
        <v>35.36</v>
      </c>
      <c r="W272" s="102">
        <f t="shared" si="279"/>
        <v>36.679999999999993</v>
      </c>
      <c r="X272" s="102">
        <f t="shared" si="279"/>
        <v>38</v>
      </c>
      <c r="Y272" s="102">
        <f t="shared" si="279"/>
        <v>39.520000000000003</v>
      </c>
      <c r="Z272" s="102">
        <f t="shared" si="279"/>
        <v>41.04</v>
      </c>
      <c r="AA272" s="102">
        <f t="shared" si="279"/>
        <v>42.56</v>
      </c>
      <c r="AB272" s="102">
        <f t="shared" si="279"/>
        <v>44.080000000000005</v>
      </c>
      <c r="AC272" s="102">
        <f t="shared" si="279"/>
        <v>45.6</v>
      </c>
      <c r="AD272" s="102">
        <f t="shared" si="279"/>
        <v>47.48</v>
      </c>
      <c r="AE272" s="102">
        <f t="shared" si="279"/>
        <v>49.36</v>
      </c>
      <c r="AF272" s="102">
        <f t="shared" si="279"/>
        <v>51.24</v>
      </c>
      <c r="AG272" s="102">
        <f t="shared" si="279"/>
        <v>53.12</v>
      </c>
      <c r="AH272" s="102">
        <f t="shared" si="279"/>
        <v>55</v>
      </c>
    </row>
    <row r="273" spans="1:34" x14ac:dyDescent="0.2">
      <c r="A273" s="91">
        <v>16</v>
      </c>
      <c r="B273" s="101">
        <v>2</v>
      </c>
      <c r="C273" s="93">
        <f t="shared" si="209"/>
        <v>16020</v>
      </c>
      <c r="D273" s="97">
        <f t="shared" si="272"/>
        <v>18.2</v>
      </c>
      <c r="E273" s="97">
        <f t="shared" ref="E273:AH273" si="280">-(E257-E337)*1/5+E257</f>
        <v>18.920000000000002</v>
      </c>
      <c r="F273" s="97">
        <f t="shared" si="280"/>
        <v>19.64</v>
      </c>
      <c r="G273" s="97">
        <f t="shared" si="280"/>
        <v>20.360000000000003</v>
      </c>
      <c r="H273" s="97">
        <f t="shared" si="280"/>
        <v>21.080000000000002</v>
      </c>
      <c r="I273" s="97">
        <f t="shared" si="280"/>
        <v>21.8</v>
      </c>
      <c r="J273" s="97">
        <f t="shared" si="280"/>
        <v>22.76</v>
      </c>
      <c r="K273" s="97">
        <f t="shared" si="280"/>
        <v>23.72</v>
      </c>
      <c r="L273" s="97">
        <f t="shared" si="280"/>
        <v>24.68</v>
      </c>
      <c r="M273" s="97">
        <f t="shared" si="280"/>
        <v>25.64</v>
      </c>
      <c r="N273" s="97">
        <f t="shared" si="280"/>
        <v>26.6</v>
      </c>
      <c r="O273" s="97">
        <f t="shared" si="280"/>
        <v>27.56</v>
      </c>
      <c r="P273" s="97">
        <f t="shared" si="280"/>
        <v>28.52</v>
      </c>
      <c r="Q273" s="97">
        <f t="shared" si="280"/>
        <v>29.48</v>
      </c>
      <c r="R273" s="97">
        <f t="shared" si="280"/>
        <v>30.44</v>
      </c>
      <c r="S273" s="97">
        <f t="shared" si="280"/>
        <v>31.4</v>
      </c>
      <c r="T273" s="97">
        <f t="shared" si="280"/>
        <v>32.880000000000003</v>
      </c>
      <c r="U273" s="97">
        <f t="shared" si="280"/>
        <v>34.36</v>
      </c>
      <c r="V273" s="97">
        <f t="shared" si="280"/>
        <v>35.840000000000003</v>
      </c>
      <c r="W273" s="97">
        <f t="shared" si="280"/>
        <v>37.320000000000007</v>
      </c>
      <c r="X273" s="97">
        <f t="shared" si="280"/>
        <v>38.799999999999997</v>
      </c>
      <c r="Y273" s="97">
        <f t="shared" si="280"/>
        <v>40.36</v>
      </c>
      <c r="Z273" s="97">
        <f t="shared" si="280"/>
        <v>41.92</v>
      </c>
      <c r="AA273" s="97">
        <f t="shared" si="280"/>
        <v>43.480000000000004</v>
      </c>
      <c r="AB273" s="97">
        <f t="shared" si="280"/>
        <v>45.040000000000006</v>
      </c>
      <c r="AC273" s="97">
        <f t="shared" si="280"/>
        <v>46.6</v>
      </c>
      <c r="AD273" s="97">
        <f t="shared" si="280"/>
        <v>48.48</v>
      </c>
      <c r="AE273" s="97">
        <f t="shared" si="280"/>
        <v>50.36</v>
      </c>
      <c r="AF273" s="97">
        <f t="shared" si="280"/>
        <v>52.24</v>
      </c>
      <c r="AG273" s="97">
        <f t="shared" si="280"/>
        <v>54.12</v>
      </c>
      <c r="AH273" s="97">
        <f t="shared" si="280"/>
        <v>56</v>
      </c>
    </row>
    <row r="274" spans="1:34" x14ac:dyDescent="0.2">
      <c r="A274" s="91">
        <v>16</v>
      </c>
      <c r="B274" s="92">
        <v>2.2000000000000002</v>
      </c>
      <c r="C274" s="93">
        <f t="shared" si="209"/>
        <v>16022</v>
      </c>
      <c r="D274" s="102">
        <f t="shared" si="272"/>
        <v>19</v>
      </c>
      <c r="E274" s="102">
        <f t="shared" ref="E274:S274" si="281">-(E258-E338)*1/5+E258</f>
        <v>19.600000000000001</v>
      </c>
      <c r="F274" s="102">
        <f t="shared" si="281"/>
        <v>20.200000000000003</v>
      </c>
      <c r="G274" s="102">
        <f t="shared" si="281"/>
        <v>20.800000000000004</v>
      </c>
      <c r="H274" s="102">
        <f t="shared" si="281"/>
        <v>21.400000000000006</v>
      </c>
      <c r="I274" s="102">
        <f t="shared" si="281"/>
        <v>22</v>
      </c>
      <c r="J274" s="102">
        <f t="shared" si="281"/>
        <v>22.92</v>
      </c>
      <c r="K274" s="102">
        <f t="shared" si="281"/>
        <v>23.84</v>
      </c>
      <c r="L274" s="102">
        <f t="shared" si="281"/>
        <v>24.76</v>
      </c>
      <c r="M274" s="102">
        <f t="shared" si="281"/>
        <v>25.68</v>
      </c>
      <c r="N274" s="102">
        <f t="shared" si="281"/>
        <v>26.6</v>
      </c>
      <c r="O274" s="102">
        <f t="shared" si="281"/>
        <v>27.759999999999998</v>
      </c>
      <c r="P274" s="102">
        <f t="shared" si="281"/>
        <v>28.919999999999998</v>
      </c>
      <c r="Q274" s="102">
        <f t="shared" si="281"/>
        <v>30.08</v>
      </c>
      <c r="R274" s="102">
        <f t="shared" si="281"/>
        <v>31.24</v>
      </c>
      <c r="S274" s="102">
        <f t="shared" si="281"/>
        <v>32.4</v>
      </c>
      <c r="T274" s="102">
        <f t="shared" ref="T274:AH274" si="282">-(T258-T338)*1/5+T258</f>
        <v>33.72</v>
      </c>
      <c r="U274" s="102">
        <f t="shared" si="282"/>
        <v>35.04</v>
      </c>
      <c r="V274" s="102">
        <f t="shared" si="282"/>
        <v>36.36</v>
      </c>
      <c r="W274" s="102">
        <f t="shared" si="282"/>
        <v>37.679999999999993</v>
      </c>
      <c r="X274" s="102">
        <f t="shared" si="282"/>
        <v>39</v>
      </c>
      <c r="Y274" s="102">
        <f t="shared" si="282"/>
        <v>40.72</v>
      </c>
      <c r="Z274" s="102">
        <f t="shared" si="282"/>
        <v>42.44</v>
      </c>
      <c r="AA274" s="102">
        <f t="shared" si="282"/>
        <v>44.159999999999989</v>
      </c>
      <c r="AB274" s="102">
        <f t="shared" si="282"/>
        <v>45.879999999999988</v>
      </c>
      <c r="AC274" s="102">
        <f t="shared" si="282"/>
        <v>47.6</v>
      </c>
      <c r="AD274" s="102">
        <f t="shared" si="282"/>
        <v>49.48</v>
      </c>
      <c r="AE274" s="102">
        <f t="shared" si="282"/>
        <v>51.36</v>
      </c>
      <c r="AF274" s="102">
        <f t="shared" si="282"/>
        <v>53.24</v>
      </c>
      <c r="AG274" s="102">
        <f t="shared" si="282"/>
        <v>55.12</v>
      </c>
      <c r="AH274" s="102">
        <f t="shared" si="282"/>
        <v>57</v>
      </c>
    </row>
    <row r="275" spans="1:34" x14ac:dyDescent="0.2">
      <c r="A275" s="91">
        <v>16</v>
      </c>
      <c r="B275" s="101">
        <v>2.4</v>
      </c>
      <c r="C275" s="93">
        <f t="shared" si="209"/>
        <v>16024</v>
      </c>
      <c r="D275" s="97">
        <f t="shared" si="272"/>
        <v>19</v>
      </c>
      <c r="E275" s="97">
        <f t="shared" ref="E275:S275" si="283">-(E259-E339)*1/5+E259</f>
        <v>19.760000000000002</v>
      </c>
      <c r="F275" s="97">
        <f t="shared" si="283"/>
        <v>20.52</v>
      </c>
      <c r="G275" s="97">
        <f t="shared" si="283"/>
        <v>21.28</v>
      </c>
      <c r="H275" s="97">
        <f t="shared" si="283"/>
        <v>22.040000000000003</v>
      </c>
      <c r="I275" s="97">
        <f t="shared" si="283"/>
        <v>22.8</v>
      </c>
      <c r="J275" s="97">
        <f t="shared" si="283"/>
        <v>23.76</v>
      </c>
      <c r="K275" s="97">
        <f t="shared" si="283"/>
        <v>24.72</v>
      </c>
      <c r="L275" s="97">
        <f t="shared" si="283"/>
        <v>25.68</v>
      </c>
      <c r="M275" s="97">
        <f t="shared" si="283"/>
        <v>26.64</v>
      </c>
      <c r="N275" s="97">
        <f t="shared" si="283"/>
        <v>27.6</v>
      </c>
      <c r="O275" s="97">
        <f t="shared" si="283"/>
        <v>28.72</v>
      </c>
      <c r="P275" s="97">
        <f t="shared" si="283"/>
        <v>29.84</v>
      </c>
      <c r="Q275" s="97">
        <f t="shared" si="283"/>
        <v>30.96</v>
      </c>
      <c r="R275" s="97">
        <f t="shared" si="283"/>
        <v>32.080000000000005</v>
      </c>
      <c r="S275" s="97">
        <f t="shared" si="283"/>
        <v>33.200000000000003</v>
      </c>
      <c r="T275" s="97">
        <f t="shared" ref="T275:AH275" si="284">-(T259-T339)*1/5+T259</f>
        <v>34.56</v>
      </c>
      <c r="U275" s="97">
        <f t="shared" si="284"/>
        <v>35.919999999999995</v>
      </c>
      <c r="V275" s="97">
        <f t="shared" si="284"/>
        <v>37.279999999999994</v>
      </c>
      <c r="W275" s="97">
        <f t="shared" si="284"/>
        <v>38.639999999999993</v>
      </c>
      <c r="X275" s="97">
        <f t="shared" si="284"/>
        <v>40</v>
      </c>
      <c r="Y275" s="97">
        <f t="shared" si="284"/>
        <v>41.68</v>
      </c>
      <c r="Z275" s="97">
        <f t="shared" si="284"/>
        <v>43.36</v>
      </c>
      <c r="AA275" s="97">
        <f t="shared" si="284"/>
        <v>45.039999999999992</v>
      </c>
      <c r="AB275" s="97">
        <f t="shared" si="284"/>
        <v>46.719999999999992</v>
      </c>
      <c r="AC275" s="97">
        <f t="shared" si="284"/>
        <v>48.4</v>
      </c>
      <c r="AD275" s="97">
        <f t="shared" si="284"/>
        <v>50.32</v>
      </c>
      <c r="AE275" s="97">
        <f t="shared" si="284"/>
        <v>52.24</v>
      </c>
      <c r="AF275" s="97">
        <f t="shared" si="284"/>
        <v>54.160000000000004</v>
      </c>
      <c r="AG275" s="97">
        <f t="shared" si="284"/>
        <v>56.08</v>
      </c>
      <c r="AH275" s="97">
        <f t="shared" si="284"/>
        <v>58</v>
      </c>
    </row>
    <row r="276" spans="1:34" x14ac:dyDescent="0.2">
      <c r="A276" s="91">
        <v>16</v>
      </c>
      <c r="B276" s="92">
        <v>2.6</v>
      </c>
      <c r="C276" s="93">
        <f t="shared" si="209"/>
        <v>16026</v>
      </c>
      <c r="D276" s="102">
        <f t="shared" si="272"/>
        <v>19</v>
      </c>
      <c r="E276" s="102">
        <f t="shared" ref="E276:S276" si="285">-(E260-E340)*1/5+E260</f>
        <v>19.760000000000002</v>
      </c>
      <c r="F276" s="102">
        <f t="shared" si="285"/>
        <v>20.52</v>
      </c>
      <c r="G276" s="102">
        <f t="shared" si="285"/>
        <v>21.28</v>
      </c>
      <c r="H276" s="102">
        <f t="shared" si="285"/>
        <v>22.040000000000003</v>
      </c>
      <c r="I276" s="102">
        <f t="shared" si="285"/>
        <v>22.8</v>
      </c>
      <c r="J276" s="102">
        <f t="shared" si="285"/>
        <v>23.76</v>
      </c>
      <c r="K276" s="102">
        <f t="shared" si="285"/>
        <v>24.72</v>
      </c>
      <c r="L276" s="102">
        <f t="shared" si="285"/>
        <v>25.68</v>
      </c>
      <c r="M276" s="102">
        <f t="shared" si="285"/>
        <v>26.64</v>
      </c>
      <c r="N276" s="102">
        <f t="shared" si="285"/>
        <v>27.6</v>
      </c>
      <c r="O276" s="102">
        <f t="shared" si="285"/>
        <v>28.919999999999998</v>
      </c>
      <c r="P276" s="102">
        <f t="shared" si="285"/>
        <v>30.24</v>
      </c>
      <c r="Q276" s="102">
        <f t="shared" si="285"/>
        <v>31.559999999999995</v>
      </c>
      <c r="R276" s="102">
        <f t="shared" si="285"/>
        <v>32.879999999999995</v>
      </c>
      <c r="S276" s="102">
        <f t="shared" si="285"/>
        <v>34.200000000000003</v>
      </c>
      <c r="T276" s="102">
        <f t="shared" ref="T276:AH276" si="286">-(T260-T340)*1/5+T260</f>
        <v>35.519999999999996</v>
      </c>
      <c r="U276" s="102">
        <f t="shared" si="286"/>
        <v>36.839999999999996</v>
      </c>
      <c r="V276" s="102">
        <f t="shared" si="286"/>
        <v>38.159999999999997</v>
      </c>
      <c r="W276" s="102">
        <f t="shared" si="286"/>
        <v>39.479999999999997</v>
      </c>
      <c r="X276" s="102">
        <f t="shared" si="286"/>
        <v>40.799999999999997</v>
      </c>
      <c r="Y276" s="102">
        <f t="shared" si="286"/>
        <v>42.519999999999996</v>
      </c>
      <c r="Z276" s="102">
        <f t="shared" si="286"/>
        <v>44.239999999999995</v>
      </c>
      <c r="AA276" s="102">
        <f t="shared" si="286"/>
        <v>45.959999999999994</v>
      </c>
      <c r="AB276" s="102">
        <f t="shared" si="286"/>
        <v>47.679999999999993</v>
      </c>
      <c r="AC276" s="102">
        <f t="shared" si="286"/>
        <v>49.4</v>
      </c>
      <c r="AD276" s="102">
        <f t="shared" si="286"/>
        <v>51.480000000000004</v>
      </c>
      <c r="AE276" s="102">
        <f t="shared" si="286"/>
        <v>53.56</v>
      </c>
      <c r="AF276" s="102">
        <f t="shared" si="286"/>
        <v>55.640000000000008</v>
      </c>
      <c r="AG276" s="102">
        <f t="shared" si="286"/>
        <v>57.720000000000013</v>
      </c>
      <c r="AH276" s="102">
        <f t="shared" si="286"/>
        <v>59.8</v>
      </c>
    </row>
    <row r="277" spans="1:34" x14ac:dyDescent="0.2">
      <c r="A277" s="91">
        <v>16</v>
      </c>
      <c r="B277" s="101">
        <v>2.8</v>
      </c>
      <c r="C277" s="93">
        <f t="shared" si="209"/>
        <v>16028</v>
      </c>
      <c r="D277" s="97">
        <f t="shared" si="272"/>
        <v>20</v>
      </c>
      <c r="E277" s="97">
        <f t="shared" ref="E277:S277" si="287">-(E261-E341)*1/5+E261</f>
        <v>20.76</v>
      </c>
      <c r="F277" s="97">
        <f t="shared" si="287"/>
        <v>21.520000000000003</v>
      </c>
      <c r="G277" s="97">
        <f t="shared" si="287"/>
        <v>22.28</v>
      </c>
      <c r="H277" s="97">
        <f t="shared" si="287"/>
        <v>23.040000000000003</v>
      </c>
      <c r="I277" s="97">
        <f t="shared" si="287"/>
        <v>23.8</v>
      </c>
      <c r="J277" s="97">
        <f t="shared" si="287"/>
        <v>24.72</v>
      </c>
      <c r="K277" s="97">
        <f t="shared" si="287"/>
        <v>25.64</v>
      </c>
      <c r="L277" s="97">
        <f t="shared" si="287"/>
        <v>26.560000000000002</v>
      </c>
      <c r="M277" s="97">
        <f t="shared" si="287"/>
        <v>27.48</v>
      </c>
      <c r="N277" s="97">
        <f t="shared" si="287"/>
        <v>28.4</v>
      </c>
      <c r="O277" s="97">
        <f t="shared" si="287"/>
        <v>29.56</v>
      </c>
      <c r="P277" s="97">
        <f t="shared" si="287"/>
        <v>30.72</v>
      </c>
      <c r="Q277" s="97">
        <f t="shared" si="287"/>
        <v>31.880000000000003</v>
      </c>
      <c r="R277" s="97">
        <f t="shared" si="287"/>
        <v>33.040000000000006</v>
      </c>
      <c r="S277" s="97">
        <f t="shared" si="287"/>
        <v>34.200000000000003</v>
      </c>
      <c r="T277" s="97">
        <f t="shared" ref="T277:AH277" si="288">-(T261-T341)*1/5+T261</f>
        <v>35.72</v>
      </c>
      <c r="U277" s="97">
        <f t="shared" si="288"/>
        <v>37.24</v>
      </c>
      <c r="V277" s="97">
        <f t="shared" si="288"/>
        <v>38.760000000000005</v>
      </c>
      <c r="W277" s="97">
        <f t="shared" si="288"/>
        <v>40.28</v>
      </c>
      <c r="X277" s="97">
        <f t="shared" si="288"/>
        <v>41.8</v>
      </c>
      <c r="Y277" s="97">
        <f t="shared" si="288"/>
        <v>43.519999999999996</v>
      </c>
      <c r="Z277" s="97">
        <f t="shared" si="288"/>
        <v>45.239999999999995</v>
      </c>
      <c r="AA277" s="97">
        <f t="shared" si="288"/>
        <v>46.959999999999994</v>
      </c>
      <c r="AB277" s="97">
        <f t="shared" si="288"/>
        <v>48.679999999999993</v>
      </c>
      <c r="AC277" s="97">
        <f t="shared" si="288"/>
        <v>50.4</v>
      </c>
      <c r="AD277" s="97">
        <f t="shared" si="288"/>
        <v>52.480000000000004</v>
      </c>
      <c r="AE277" s="97">
        <f t="shared" si="288"/>
        <v>54.56</v>
      </c>
      <c r="AF277" s="97">
        <f t="shared" si="288"/>
        <v>56.640000000000008</v>
      </c>
      <c r="AG277" s="97">
        <f t="shared" si="288"/>
        <v>58.720000000000013</v>
      </c>
      <c r="AH277" s="97">
        <f t="shared" si="288"/>
        <v>60.8</v>
      </c>
    </row>
    <row r="278" spans="1:34" x14ac:dyDescent="0.2">
      <c r="A278" s="91">
        <v>16</v>
      </c>
      <c r="B278" s="92">
        <v>3</v>
      </c>
      <c r="C278" s="93">
        <f t="shared" si="209"/>
        <v>16030</v>
      </c>
      <c r="D278" s="102">
        <f t="shared" si="272"/>
        <v>20</v>
      </c>
      <c r="E278" s="102">
        <f t="shared" ref="E278:S278" si="289">-(E262-E342)*1/5+E262</f>
        <v>20.76</v>
      </c>
      <c r="F278" s="102">
        <f t="shared" si="289"/>
        <v>21.520000000000003</v>
      </c>
      <c r="G278" s="102">
        <f t="shared" si="289"/>
        <v>22.28</v>
      </c>
      <c r="H278" s="102">
        <f t="shared" si="289"/>
        <v>23.040000000000003</v>
      </c>
      <c r="I278" s="102">
        <f t="shared" si="289"/>
        <v>23.8</v>
      </c>
      <c r="J278" s="102">
        <f t="shared" si="289"/>
        <v>24.76</v>
      </c>
      <c r="K278" s="102">
        <f t="shared" si="289"/>
        <v>25.72</v>
      </c>
      <c r="L278" s="102">
        <f t="shared" si="289"/>
        <v>26.68</v>
      </c>
      <c r="M278" s="102">
        <f t="shared" si="289"/>
        <v>27.64</v>
      </c>
      <c r="N278" s="102">
        <f t="shared" si="289"/>
        <v>28.6</v>
      </c>
      <c r="O278" s="102">
        <f t="shared" si="289"/>
        <v>29.919999999999998</v>
      </c>
      <c r="P278" s="102">
        <f t="shared" si="289"/>
        <v>31.24</v>
      </c>
      <c r="Q278" s="102">
        <f t="shared" si="289"/>
        <v>32.559999999999995</v>
      </c>
      <c r="R278" s="102">
        <f t="shared" si="289"/>
        <v>33.879999999999995</v>
      </c>
      <c r="S278" s="102">
        <f t="shared" si="289"/>
        <v>35.200000000000003</v>
      </c>
      <c r="T278" s="102">
        <f t="shared" ref="T278:AH278" si="290">-(T262-T342)*1/5+T262</f>
        <v>36.72</v>
      </c>
      <c r="U278" s="102">
        <f t="shared" si="290"/>
        <v>38.24</v>
      </c>
      <c r="V278" s="102">
        <f t="shared" si="290"/>
        <v>39.760000000000005</v>
      </c>
      <c r="W278" s="102">
        <f t="shared" si="290"/>
        <v>41.28</v>
      </c>
      <c r="X278" s="102">
        <f t="shared" si="290"/>
        <v>42.8</v>
      </c>
      <c r="Y278" s="102">
        <f t="shared" si="290"/>
        <v>44.519999999999996</v>
      </c>
      <c r="Z278" s="102">
        <f t="shared" si="290"/>
        <v>46.239999999999995</v>
      </c>
      <c r="AA278" s="102">
        <f t="shared" si="290"/>
        <v>47.959999999999994</v>
      </c>
      <c r="AB278" s="102">
        <f t="shared" si="290"/>
        <v>49.679999999999993</v>
      </c>
      <c r="AC278" s="102">
        <f t="shared" si="290"/>
        <v>51.4</v>
      </c>
      <c r="AD278" s="102">
        <f t="shared" si="290"/>
        <v>53.480000000000004</v>
      </c>
      <c r="AE278" s="102">
        <f t="shared" si="290"/>
        <v>55.56</v>
      </c>
      <c r="AF278" s="102">
        <f t="shared" si="290"/>
        <v>57.640000000000008</v>
      </c>
      <c r="AG278" s="102">
        <f t="shared" si="290"/>
        <v>59.720000000000013</v>
      </c>
      <c r="AH278" s="102">
        <f t="shared" si="290"/>
        <v>61.8</v>
      </c>
    </row>
    <row r="279" spans="1:34" x14ac:dyDescent="0.2">
      <c r="A279" s="91">
        <v>17</v>
      </c>
      <c r="B279" s="92">
        <v>0</v>
      </c>
      <c r="C279" s="93">
        <f t="shared" si="209"/>
        <v>17000</v>
      </c>
      <c r="D279" s="102">
        <v>14.4</v>
      </c>
      <c r="E279" s="102">
        <v>15.12</v>
      </c>
      <c r="F279" s="102">
        <v>15.84</v>
      </c>
      <c r="G279" s="102">
        <v>16.559999999999999</v>
      </c>
      <c r="H279" s="102">
        <v>17.28</v>
      </c>
      <c r="I279" s="102">
        <v>18</v>
      </c>
      <c r="J279" s="102">
        <v>18.52</v>
      </c>
      <c r="K279" s="102">
        <v>19.04</v>
      </c>
      <c r="L279" s="102">
        <v>19.559999999999999</v>
      </c>
      <c r="M279" s="102">
        <v>20.079999999999998</v>
      </c>
      <c r="N279" s="102">
        <v>20.6</v>
      </c>
      <c r="O279" s="102">
        <v>21.52</v>
      </c>
      <c r="P279" s="102">
        <v>22.44</v>
      </c>
      <c r="Q279" s="102">
        <v>23.36</v>
      </c>
      <c r="R279" s="102">
        <v>24.28</v>
      </c>
      <c r="S279" s="102">
        <v>25.2</v>
      </c>
      <c r="T279" s="102">
        <v>26.12</v>
      </c>
      <c r="U279" s="102">
        <v>27.04</v>
      </c>
      <c r="V279" s="102">
        <v>27.96</v>
      </c>
      <c r="W279" s="102">
        <v>28.88</v>
      </c>
      <c r="X279" s="102">
        <v>29.8</v>
      </c>
      <c r="Y279" s="102">
        <v>30.92</v>
      </c>
      <c r="Z279" s="102">
        <v>32.04</v>
      </c>
      <c r="AA279" s="102">
        <v>33.159999999999997</v>
      </c>
      <c r="AB279" s="102">
        <v>34.28</v>
      </c>
      <c r="AC279" s="102">
        <v>35.4</v>
      </c>
      <c r="AD279" s="102">
        <v>36.76</v>
      </c>
      <c r="AE279" s="102">
        <v>38.119999999999997</v>
      </c>
      <c r="AF279" s="102">
        <v>39.479999999999997</v>
      </c>
      <c r="AG279" s="102">
        <v>40.840000000000003</v>
      </c>
      <c r="AH279" s="102">
        <v>42.2</v>
      </c>
    </row>
    <row r="280" spans="1:34" x14ac:dyDescent="0.2">
      <c r="A280" s="91">
        <v>17</v>
      </c>
      <c r="B280" s="92">
        <v>0.2</v>
      </c>
      <c r="C280" s="93">
        <f t="shared" si="209"/>
        <v>17002</v>
      </c>
      <c r="D280" s="102">
        <v>14.4</v>
      </c>
      <c r="E280" s="102">
        <v>15.12</v>
      </c>
      <c r="F280" s="102">
        <v>15.84</v>
      </c>
      <c r="G280" s="102">
        <v>16.559999999999999</v>
      </c>
      <c r="H280" s="102">
        <v>17.28</v>
      </c>
      <c r="I280" s="102">
        <v>18</v>
      </c>
      <c r="J280" s="102">
        <v>18.52</v>
      </c>
      <c r="K280" s="102">
        <v>19.04</v>
      </c>
      <c r="L280" s="102">
        <v>19.559999999999999</v>
      </c>
      <c r="M280" s="102">
        <v>20.079999999999998</v>
      </c>
      <c r="N280" s="102">
        <v>20.6</v>
      </c>
      <c r="O280" s="102">
        <v>21.52</v>
      </c>
      <c r="P280" s="102">
        <v>22.44</v>
      </c>
      <c r="Q280" s="102">
        <v>23.36</v>
      </c>
      <c r="R280" s="102">
        <v>24.28</v>
      </c>
      <c r="S280" s="102">
        <v>25.2</v>
      </c>
      <c r="T280" s="102">
        <v>26.12</v>
      </c>
      <c r="U280" s="102">
        <v>27.04</v>
      </c>
      <c r="V280" s="102">
        <v>27.96</v>
      </c>
      <c r="W280" s="102">
        <v>28.88</v>
      </c>
      <c r="X280" s="102">
        <v>29.8</v>
      </c>
      <c r="Y280" s="102">
        <v>30.92</v>
      </c>
      <c r="Z280" s="102">
        <v>32.04</v>
      </c>
      <c r="AA280" s="102">
        <v>33.159999999999997</v>
      </c>
      <c r="AB280" s="102">
        <v>34.28</v>
      </c>
      <c r="AC280" s="102">
        <v>35.4</v>
      </c>
      <c r="AD280" s="102">
        <v>36.76</v>
      </c>
      <c r="AE280" s="102">
        <v>38.119999999999997</v>
      </c>
      <c r="AF280" s="102">
        <v>39.479999999999997</v>
      </c>
      <c r="AG280" s="102">
        <v>40.840000000000003</v>
      </c>
      <c r="AH280" s="102">
        <v>42.2</v>
      </c>
    </row>
    <row r="281" spans="1:34" x14ac:dyDescent="0.2">
      <c r="A281" s="91">
        <v>17</v>
      </c>
      <c r="B281" s="95">
        <v>0.4</v>
      </c>
      <c r="C281" s="93">
        <f t="shared" si="209"/>
        <v>17004</v>
      </c>
      <c r="D281" s="97">
        <f t="shared" ref="D281:AH281" si="291">-(D249-D329)*1/5+D265</f>
        <v>14.399999999999999</v>
      </c>
      <c r="E281" s="97">
        <f t="shared" si="291"/>
        <v>15.120000000000001</v>
      </c>
      <c r="F281" s="97">
        <f t="shared" si="291"/>
        <v>15.840000000000002</v>
      </c>
      <c r="G281" s="97">
        <f t="shared" si="291"/>
        <v>16.559999999999999</v>
      </c>
      <c r="H281" s="97">
        <f t="shared" si="291"/>
        <v>17.28</v>
      </c>
      <c r="I281" s="97">
        <f t="shared" si="291"/>
        <v>18</v>
      </c>
      <c r="J281" s="97">
        <f t="shared" si="291"/>
        <v>18.520000000000003</v>
      </c>
      <c r="K281" s="97">
        <f t="shared" si="291"/>
        <v>19.04</v>
      </c>
      <c r="L281" s="97">
        <f t="shared" si="291"/>
        <v>19.560000000000002</v>
      </c>
      <c r="M281" s="97">
        <f t="shared" si="291"/>
        <v>20.080000000000005</v>
      </c>
      <c r="N281" s="97">
        <f t="shared" si="291"/>
        <v>20.6</v>
      </c>
      <c r="O281" s="97">
        <f t="shared" si="291"/>
        <v>21.520000000000003</v>
      </c>
      <c r="P281" s="97">
        <f t="shared" si="291"/>
        <v>22.439999999999998</v>
      </c>
      <c r="Q281" s="97">
        <f t="shared" si="291"/>
        <v>23.36</v>
      </c>
      <c r="R281" s="97">
        <f t="shared" si="291"/>
        <v>24.28</v>
      </c>
      <c r="S281" s="97">
        <f t="shared" si="291"/>
        <v>25.200000000000003</v>
      </c>
      <c r="T281" s="97">
        <f t="shared" si="291"/>
        <v>26.119999999999997</v>
      </c>
      <c r="U281" s="97">
        <f t="shared" si="291"/>
        <v>27.04</v>
      </c>
      <c r="V281" s="97">
        <f t="shared" si="291"/>
        <v>27.96</v>
      </c>
      <c r="W281" s="97">
        <f t="shared" si="291"/>
        <v>28.880000000000003</v>
      </c>
      <c r="X281" s="97">
        <f t="shared" si="291"/>
        <v>29.799999999999997</v>
      </c>
      <c r="Y281" s="97">
        <f t="shared" si="291"/>
        <v>30.92</v>
      </c>
      <c r="Z281" s="97">
        <f t="shared" si="291"/>
        <v>32.040000000000006</v>
      </c>
      <c r="AA281" s="97">
        <f t="shared" si="291"/>
        <v>33.160000000000011</v>
      </c>
      <c r="AB281" s="97">
        <f t="shared" si="291"/>
        <v>34.28</v>
      </c>
      <c r="AC281" s="97">
        <f t="shared" si="291"/>
        <v>35.400000000000006</v>
      </c>
      <c r="AD281" s="97">
        <f t="shared" si="291"/>
        <v>36.76</v>
      </c>
      <c r="AE281" s="97">
        <f t="shared" si="291"/>
        <v>38.120000000000005</v>
      </c>
      <c r="AF281" s="97">
        <f t="shared" si="291"/>
        <v>39.479999999999997</v>
      </c>
      <c r="AG281" s="97">
        <f t="shared" si="291"/>
        <v>40.840000000000003</v>
      </c>
      <c r="AH281" s="97">
        <f t="shared" si="291"/>
        <v>42.2</v>
      </c>
    </row>
    <row r="282" spans="1:34" x14ac:dyDescent="0.2">
      <c r="A282" s="91">
        <v>17</v>
      </c>
      <c r="B282" s="92">
        <v>0.6</v>
      </c>
      <c r="C282" s="93">
        <f t="shared" si="209"/>
        <v>17006</v>
      </c>
      <c r="D282" s="102">
        <f t="shared" ref="D282:AH282" si="292">-(D250-D330)*1/5+D266</f>
        <v>15.399999999999999</v>
      </c>
      <c r="E282" s="102">
        <f t="shared" si="292"/>
        <v>15.920000000000002</v>
      </c>
      <c r="F282" s="102">
        <f t="shared" si="292"/>
        <v>16.440000000000005</v>
      </c>
      <c r="G282" s="102">
        <f t="shared" si="292"/>
        <v>16.96</v>
      </c>
      <c r="H282" s="102">
        <f t="shared" si="292"/>
        <v>17.480000000000004</v>
      </c>
      <c r="I282" s="102">
        <f t="shared" si="292"/>
        <v>18</v>
      </c>
      <c r="J282" s="102">
        <f t="shared" si="292"/>
        <v>18.720000000000002</v>
      </c>
      <c r="K282" s="102">
        <f t="shared" si="292"/>
        <v>19.439999999999998</v>
      </c>
      <c r="L282" s="102">
        <f t="shared" si="292"/>
        <v>20.16</v>
      </c>
      <c r="M282" s="102">
        <f t="shared" si="292"/>
        <v>20.880000000000003</v>
      </c>
      <c r="N282" s="102">
        <f t="shared" si="292"/>
        <v>21.6</v>
      </c>
      <c r="O282" s="102">
        <f t="shared" si="292"/>
        <v>22.439999999999998</v>
      </c>
      <c r="P282" s="102">
        <f t="shared" si="292"/>
        <v>23.28</v>
      </c>
      <c r="Q282" s="102">
        <f t="shared" si="292"/>
        <v>24.120000000000005</v>
      </c>
      <c r="R282" s="102">
        <f t="shared" si="292"/>
        <v>24.96</v>
      </c>
      <c r="S282" s="102">
        <f t="shared" si="292"/>
        <v>25.799999999999997</v>
      </c>
      <c r="T282" s="102">
        <f t="shared" si="292"/>
        <v>26.799999999999997</v>
      </c>
      <c r="U282" s="102">
        <f t="shared" si="292"/>
        <v>27.799999999999997</v>
      </c>
      <c r="V282" s="102">
        <f t="shared" si="292"/>
        <v>28.799999999999997</v>
      </c>
      <c r="W282" s="102">
        <f t="shared" si="292"/>
        <v>29.799999999999997</v>
      </c>
      <c r="X282" s="102">
        <f t="shared" si="292"/>
        <v>30.799999999999997</v>
      </c>
      <c r="Y282" s="102">
        <f t="shared" si="292"/>
        <v>32.04</v>
      </c>
      <c r="Z282" s="102">
        <f t="shared" si="292"/>
        <v>33.28</v>
      </c>
      <c r="AA282" s="102">
        <f t="shared" si="292"/>
        <v>34.520000000000003</v>
      </c>
      <c r="AB282" s="102">
        <f t="shared" si="292"/>
        <v>35.759999999999991</v>
      </c>
      <c r="AC282" s="102">
        <f t="shared" si="292"/>
        <v>37</v>
      </c>
      <c r="AD282" s="102">
        <f t="shared" si="292"/>
        <v>38.360000000000007</v>
      </c>
      <c r="AE282" s="102">
        <f t="shared" si="292"/>
        <v>39.72</v>
      </c>
      <c r="AF282" s="102">
        <f t="shared" si="292"/>
        <v>41.080000000000005</v>
      </c>
      <c r="AG282" s="102">
        <f t="shared" si="292"/>
        <v>42.44</v>
      </c>
      <c r="AH282" s="102">
        <f t="shared" si="292"/>
        <v>43.8</v>
      </c>
    </row>
    <row r="283" spans="1:34" x14ac:dyDescent="0.2">
      <c r="A283" s="91">
        <v>17</v>
      </c>
      <c r="B283" s="101">
        <v>0.8</v>
      </c>
      <c r="C283" s="93">
        <f t="shared" ref="C283:C305" si="293">(A283*100+B283)*10</f>
        <v>17008</v>
      </c>
      <c r="D283" s="97">
        <f t="shared" ref="D283:AH283" si="294">-(D251-D331)*1/5+D267</f>
        <v>15.399999999999999</v>
      </c>
      <c r="E283" s="97">
        <f t="shared" si="294"/>
        <v>15.920000000000002</v>
      </c>
      <c r="F283" s="97">
        <f t="shared" si="294"/>
        <v>16.440000000000005</v>
      </c>
      <c r="G283" s="97">
        <f t="shared" si="294"/>
        <v>16.96</v>
      </c>
      <c r="H283" s="97">
        <f t="shared" si="294"/>
        <v>17.480000000000004</v>
      </c>
      <c r="I283" s="97">
        <f t="shared" si="294"/>
        <v>18</v>
      </c>
      <c r="J283" s="97">
        <f t="shared" si="294"/>
        <v>18.720000000000002</v>
      </c>
      <c r="K283" s="97">
        <f t="shared" si="294"/>
        <v>19.439999999999998</v>
      </c>
      <c r="L283" s="97">
        <f t="shared" si="294"/>
        <v>20.16</v>
      </c>
      <c r="M283" s="97">
        <f t="shared" si="294"/>
        <v>20.880000000000003</v>
      </c>
      <c r="N283" s="97">
        <f t="shared" si="294"/>
        <v>21.6</v>
      </c>
      <c r="O283" s="97">
        <f t="shared" si="294"/>
        <v>22.520000000000003</v>
      </c>
      <c r="P283" s="97">
        <f t="shared" si="294"/>
        <v>23.439999999999998</v>
      </c>
      <c r="Q283" s="97">
        <f t="shared" si="294"/>
        <v>24.36</v>
      </c>
      <c r="R283" s="97">
        <f t="shared" si="294"/>
        <v>25.28</v>
      </c>
      <c r="S283" s="97">
        <f t="shared" si="294"/>
        <v>26.200000000000003</v>
      </c>
      <c r="T283" s="97">
        <f t="shared" si="294"/>
        <v>27.24</v>
      </c>
      <c r="U283" s="97">
        <f t="shared" si="294"/>
        <v>28.28</v>
      </c>
      <c r="V283" s="97">
        <f t="shared" si="294"/>
        <v>29.32</v>
      </c>
      <c r="W283" s="97">
        <f t="shared" si="294"/>
        <v>30.360000000000007</v>
      </c>
      <c r="X283" s="97">
        <f t="shared" si="294"/>
        <v>31.400000000000002</v>
      </c>
      <c r="Y283" s="97">
        <f t="shared" si="294"/>
        <v>32.72</v>
      </c>
      <c r="Z283" s="97">
        <f t="shared" si="294"/>
        <v>34.039999999999992</v>
      </c>
      <c r="AA283" s="97">
        <f t="shared" si="294"/>
        <v>35.359999999999992</v>
      </c>
      <c r="AB283" s="97">
        <f t="shared" si="294"/>
        <v>36.679999999999993</v>
      </c>
      <c r="AC283" s="97">
        <f t="shared" si="294"/>
        <v>38</v>
      </c>
      <c r="AD283" s="97">
        <f t="shared" si="294"/>
        <v>39.440000000000005</v>
      </c>
      <c r="AE283" s="97">
        <f t="shared" si="294"/>
        <v>40.88000000000001</v>
      </c>
      <c r="AF283" s="97">
        <f t="shared" si="294"/>
        <v>42.32</v>
      </c>
      <c r="AG283" s="97">
        <f t="shared" si="294"/>
        <v>43.760000000000005</v>
      </c>
      <c r="AH283" s="97">
        <f t="shared" si="294"/>
        <v>45.2</v>
      </c>
    </row>
    <row r="284" spans="1:34" x14ac:dyDescent="0.2">
      <c r="A284" s="91">
        <v>17</v>
      </c>
      <c r="B284" s="92">
        <v>1</v>
      </c>
      <c r="C284" s="93">
        <f t="shared" si="293"/>
        <v>17010</v>
      </c>
      <c r="D284" s="102">
        <f t="shared" ref="D284:AH284" si="295">-(D252-D332)*1/5+D268</f>
        <v>16</v>
      </c>
      <c r="E284" s="102">
        <f t="shared" si="295"/>
        <v>16.600000000000001</v>
      </c>
      <c r="F284" s="102">
        <f t="shared" si="295"/>
        <v>17.200000000000003</v>
      </c>
      <c r="G284" s="102">
        <f t="shared" si="295"/>
        <v>17.800000000000004</v>
      </c>
      <c r="H284" s="102">
        <f t="shared" si="295"/>
        <v>18.400000000000006</v>
      </c>
      <c r="I284" s="102">
        <f t="shared" si="295"/>
        <v>19</v>
      </c>
      <c r="J284" s="102">
        <f t="shared" si="295"/>
        <v>19.720000000000002</v>
      </c>
      <c r="K284" s="102">
        <f t="shared" si="295"/>
        <v>20.440000000000005</v>
      </c>
      <c r="L284" s="102">
        <f t="shared" si="295"/>
        <v>21.16</v>
      </c>
      <c r="M284" s="102">
        <f t="shared" si="295"/>
        <v>21.880000000000003</v>
      </c>
      <c r="N284" s="102">
        <f t="shared" si="295"/>
        <v>22.6</v>
      </c>
      <c r="O284" s="102">
        <f t="shared" si="295"/>
        <v>23.439999999999998</v>
      </c>
      <c r="P284" s="102">
        <f t="shared" si="295"/>
        <v>24.28</v>
      </c>
      <c r="Q284" s="102">
        <f t="shared" si="295"/>
        <v>25.120000000000005</v>
      </c>
      <c r="R284" s="102">
        <f t="shared" si="295"/>
        <v>25.96</v>
      </c>
      <c r="S284" s="102">
        <f t="shared" si="295"/>
        <v>26.799999999999997</v>
      </c>
      <c r="T284" s="102">
        <f t="shared" si="295"/>
        <v>27.919999999999998</v>
      </c>
      <c r="U284" s="102">
        <f t="shared" si="295"/>
        <v>29.04</v>
      </c>
      <c r="V284" s="102">
        <f t="shared" si="295"/>
        <v>30.160000000000004</v>
      </c>
      <c r="W284" s="102">
        <f t="shared" si="295"/>
        <v>31.280000000000005</v>
      </c>
      <c r="X284" s="102">
        <f t="shared" si="295"/>
        <v>32.400000000000006</v>
      </c>
      <c r="Y284" s="102">
        <f t="shared" si="295"/>
        <v>33.72</v>
      </c>
      <c r="Z284" s="102">
        <f t="shared" si="295"/>
        <v>35.039999999999992</v>
      </c>
      <c r="AA284" s="102">
        <f t="shared" si="295"/>
        <v>36.359999999999992</v>
      </c>
      <c r="AB284" s="102">
        <f t="shared" si="295"/>
        <v>37.679999999999993</v>
      </c>
      <c r="AC284" s="102">
        <f t="shared" si="295"/>
        <v>39</v>
      </c>
      <c r="AD284" s="102">
        <f t="shared" si="295"/>
        <v>40.56</v>
      </c>
      <c r="AE284" s="102">
        <f t="shared" si="295"/>
        <v>42.120000000000005</v>
      </c>
      <c r="AF284" s="102">
        <f t="shared" si="295"/>
        <v>43.679999999999993</v>
      </c>
      <c r="AG284" s="102">
        <f t="shared" si="295"/>
        <v>45.239999999999995</v>
      </c>
      <c r="AH284" s="102">
        <f t="shared" si="295"/>
        <v>46.8</v>
      </c>
    </row>
    <row r="285" spans="1:34" x14ac:dyDescent="0.2">
      <c r="A285" s="91">
        <v>17</v>
      </c>
      <c r="B285" s="101">
        <v>1.2</v>
      </c>
      <c r="C285" s="93">
        <f t="shared" si="293"/>
        <v>17012</v>
      </c>
      <c r="D285" s="97">
        <f t="shared" ref="D285:AH285" si="296">-(D253-D333)*1/5+D269</f>
        <v>16</v>
      </c>
      <c r="E285" s="97">
        <f t="shared" si="296"/>
        <v>16.600000000000001</v>
      </c>
      <c r="F285" s="97">
        <f t="shared" si="296"/>
        <v>17.200000000000003</v>
      </c>
      <c r="G285" s="97">
        <f t="shared" si="296"/>
        <v>17.800000000000004</v>
      </c>
      <c r="H285" s="97">
        <f t="shared" si="296"/>
        <v>18.400000000000006</v>
      </c>
      <c r="I285" s="97">
        <f t="shared" si="296"/>
        <v>19</v>
      </c>
      <c r="J285" s="97">
        <f t="shared" si="296"/>
        <v>19.720000000000002</v>
      </c>
      <c r="K285" s="97">
        <f t="shared" si="296"/>
        <v>20.440000000000005</v>
      </c>
      <c r="L285" s="97">
        <f t="shared" si="296"/>
        <v>21.16</v>
      </c>
      <c r="M285" s="97">
        <f t="shared" si="296"/>
        <v>21.880000000000003</v>
      </c>
      <c r="N285" s="97">
        <f t="shared" si="296"/>
        <v>22.6</v>
      </c>
      <c r="O285" s="97">
        <f t="shared" si="296"/>
        <v>23.639999999999997</v>
      </c>
      <c r="P285" s="97">
        <f t="shared" si="296"/>
        <v>24.68</v>
      </c>
      <c r="Q285" s="97">
        <f t="shared" si="296"/>
        <v>25.720000000000002</v>
      </c>
      <c r="R285" s="97">
        <f t="shared" si="296"/>
        <v>26.759999999999998</v>
      </c>
      <c r="S285" s="97">
        <f t="shared" si="296"/>
        <v>27.799999999999997</v>
      </c>
      <c r="T285" s="97">
        <f t="shared" si="296"/>
        <v>28.92</v>
      </c>
      <c r="U285" s="97">
        <f t="shared" si="296"/>
        <v>30.040000000000006</v>
      </c>
      <c r="V285" s="97">
        <f t="shared" si="296"/>
        <v>31.160000000000007</v>
      </c>
      <c r="W285" s="97">
        <f t="shared" si="296"/>
        <v>32.28</v>
      </c>
      <c r="X285" s="97">
        <f t="shared" si="296"/>
        <v>33.400000000000006</v>
      </c>
      <c r="Y285" s="97">
        <f t="shared" si="296"/>
        <v>34.76</v>
      </c>
      <c r="Z285" s="97">
        <f t="shared" si="296"/>
        <v>36.120000000000005</v>
      </c>
      <c r="AA285" s="97">
        <f t="shared" si="296"/>
        <v>37.479999999999997</v>
      </c>
      <c r="AB285" s="97">
        <f t="shared" si="296"/>
        <v>38.840000000000003</v>
      </c>
      <c r="AC285" s="97">
        <f t="shared" si="296"/>
        <v>40.200000000000003</v>
      </c>
      <c r="AD285" s="97">
        <f t="shared" si="296"/>
        <v>41.720000000000006</v>
      </c>
      <c r="AE285" s="97">
        <f t="shared" si="296"/>
        <v>43.239999999999995</v>
      </c>
      <c r="AF285" s="97">
        <f t="shared" si="296"/>
        <v>44.76</v>
      </c>
      <c r="AG285" s="97">
        <f t="shared" si="296"/>
        <v>46.28</v>
      </c>
      <c r="AH285" s="97">
        <f t="shared" si="296"/>
        <v>47.8</v>
      </c>
    </row>
    <row r="286" spans="1:34" x14ac:dyDescent="0.2">
      <c r="A286" s="91">
        <v>17</v>
      </c>
      <c r="B286" s="92">
        <v>1.4</v>
      </c>
      <c r="C286" s="93">
        <f t="shared" si="293"/>
        <v>17014</v>
      </c>
      <c r="D286" s="102">
        <f t="shared" ref="D286:AH286" si="297">-(D254-D334)*1/5+D270</f>
        <v>16.399999999999999</v>
      </c>
      <c r="E286" s="102">
        <f t="shared" si="297"/>
        <v>17.040000000000003</v>
      </c>
      <c r="F286" s="102">
        <f t="shared" si="297"/>
        <v>17.68</v>
      </c>
      <c r="G286" s="102">
        <f t="shared" si="297"/>
        <v>18.320000000000004</v>
      </c>
      <c r="H286" s="102">
        <f t="shared" si="297"/>
        <v>18.96</v>
      </c>
      <c r="I286" s="102">
        <f t="shared" si="297"/>
        <v>19.600000000000001</v>
      </c>
      <c r="J286" s="102">
        <f t="shared" si="297"/>
        <v>20.320000000000004</v>
      </c>
      <c r="K286" s="102">
        <f t="shared" si="297"/>
        <v>21.04</v>
      </c>
      <c r="L286" s="102">
        <f t="shared" si="297"/>
        <v>21.76</v>
      </c>
      <c r="M286" s="102">
        <f t="shared" si="297"/>
        <v>22.480000000000004</v>
      </c>
      <c r="N286" s="102">
        <f t="shared" si="297"/>
        <v>23.200000000000003</v>
      </c>
      <c r="O286" s="102">
        <f t="shared" si="297"/>
        <v>24.119999999999997</v>
      </c>
      <c r="P286" s="102">
        <f t="shared" si="297"/>
        <v>25.04</v>
      </c>
      <c r="Q286" s="102">
        <f t="shared" si="297"/>
        <v>25.96</v>
      </c>
      <c r="R286" s="102">
        <f t="shared" si="297"/>
        <v>26.880000000000003</v>
      </c>
      <c r="S286" s="102">
        <f t="shared" si="297"/>
        <v>27.799999999999997</v>
      </c>
      <c r="T286" s="102">
        <f t="shared" si="297"/>
        <v>29.04</v>
      </c>
      <c r="U286" s="102">
        <f t="shared" si="297"/>
        <v>30.28</v>
      </c>
      <c r="V286" s="102">
        <f t="shared" si="297"/>
        <v>31.52</v>
      </c>
      <c r="W286" s="102">
        <f t="shared" si="297"/>
        <v>32.759999999999991</v>
      </c>
      <c r="X286" s="102">
        <f t="shared" si="297"/>
        <v>34</v>
      </c>
      <c r="Y286" s="102">
        <f t="shared" si="297"/>
        <v>35.440000000000005</v>
      </c>
      <c r="Z286" s="102">
        <f t="shared" si="297"/>
        <v>36.879999999999995</v>
      </c>
      <c r="AA286" s="102">
        <f t="shared" si="297"/>
        <v>38.32</v>
      </c>
      <c r="AB286" s="102">
        <f t="shared" si="297"/>
        <v>39.760000000000005</v>
      </c>
      <c r="AC286" s="102">
        <f t="shared" si="297"/>
        <v>41.2</v>
      </c>
      <c r="AD286" s="102">
        <f t="shared" si="297"/>
        <v>42.84</v>
      </c>
      <c r="AE286" s="102">
        <f t="shared" si="297"/>
        <v>44.47999999999999</v>
      </c>
      <c r="AF286" s="102">
        <f t="shared" si="297"/>
        <v>46.11999999999999</v>
      </c>
      <c r="AG286" s="102">
        <f t="shared" si="297"/>
        <v>47.759999999999991</v>
      </c>
      <c r="AH286" s="102">
        <f t="shared" si="297"/>
        <v>49.400000000000006</v>
      </c>
    </row>
    <row r="287" spans="1:34" x14ac:dyDescent="0.2">
      <c r="A287" s="91">
        <v>17</v>
      </c>
      <c r="B287" s="101">
        <v>1.6</v>
      </c>
      <c r="C287" s="93">
        <f t="shared" si="293"/>
        <v>17016</v>
      </c>
      <c r="D287" s="97">
        <f t="shared" ref="D287:AH287" si="298">-(D255-D335)*1/5+D271</f>
        <v>17</v>
      </c>
      <c r="E287" s="97">
        <f t="shared" si="298"/>
        <v>17.600000000000001</v>
      </c>
      <c r="F287" s="97">
        <f t="shared" si="298"/>
        <v>18.200000000000003</v>
      </c>
      <c r="G287" s="97">
        <f t="shared" si="298"/>
        <v>18.800000000000004</v>
      </c>
      <c r="H287" s="97">
        <f t="shared" si="298"/>
        <v>19.400000000000006</v>
      </c>
      <c r="I287" s="97">
        <f t="shared" si="298"/>
        <v>20</v>
      </c>
      <c r="J287" s="97">
        <f t="shared" si="298"/>
        <v>20.720000000000002</v>
      </c>
      <c r="K287" s="97">
        <f t="shared" si="298"/>
        <v>21.440000000000005</v>
      </c>
      <c r="L287" s="97">
        <f t="shared" si="298"/>
        <v>22.16</v>
      </c>
      <c r="M287" s="97">
        <f t="shared" si="298"/>
        <v>22.880000000000003</v>
      </c>
      <c r="N287" s="97">
        <f t="shared" si="298"/>
        <v>23.6</v>
      </c>
      <c r="O287" s="97">
        <f t="shared" si="298"/>
        <v>24.639999999999997</v>
      </c>
      <c r="P287" s="97">
        <f t="shared" si="298"/>
        <v>25.68</v>
      </c>
      <c r="Q287" s="97">
        <f t="shared" si="298"/>
        <v>26.720000000000002</v>
      </c>
      <c r="R287" s="97">
        <f t="shared" si="298"/>
        <v>27.759999999999998</v>
      </c>
      <c r="S287" s="97">
        <f t="shared" si="298"/>
        <v>28.799999999999997</v>
      </c>
      <c r="T287" s="97">
        <f t="shared" si="298"/>
        <v>30.04</v>
      </c>
      <c r="U287" s="97">
        <f t="shared" si="298"/>
        <v>31.28</v>
      </c>
      <c r="V287" s="97">
        <f t="shared" si="298"/>
        <v>32.520000000000003</v>
      </c>
      <c r="W287" s="97">
        <f t="shared" si="298"/>
        <v>33.759999999999991</v>
      </c>
      <c r="X287" s="97">
        <f t="shared" si="298"/>
        <v>35</v>
      </c>
      <c r="Y287" s="97">
        <f t="shared" si="298"/>
        <v>36.440000000000005</v>
      </c>
      <c r="Z287" s="97">
        <f t="shared" si="298"/>
        <v>37.879999999999995</v>
      </c>
      <c r="AA287" s="97">
        <f t="shared" si="298"/>
        <v>39.32</v>
      </c>
      <c r="AB287" s="97">
        <f t="shared" si="298"/>
        <v>40.760000000000005</v>
      </c>
      <c r="AC287" s="97">
        <f t="shared" si="298"/>
        <v>42.2</v>
      </c>
      <c r="AD287" s="97">
        <f t="shared" si="298"/>
        <v>43.84</v>
      </c>
      <c r="AE287" s="97">
        <f t="shared" si="298"/>
        <v>45.47999999999999</v>
      </c>
      <c r="AF287" s="97">
        <f t="shared" si="298"/>
        <v>47.11999999999999</v>
      </c>
      <c r="AG287" s="97">
        <f t="shared" si="298"/>
        <v>48.759999999999991</v>
      </c>
      <c r="AH287" s="97">
        <f t="shared" si="298"/>
        <v>50.400000000000006</v>
      </c>
    </row>
    <row r="288" spans="1:34" x14ac:dyDescent="0.2">
      <c r="A288" s="91">
        <v>17</v>
      </c>
      <c r="B288" s="92">
        <v>1.8</v>
      </c>
      <c r="C288" s="93">
        <f t="shared" si="293"/>
        <v>17018</v>
      </c>
      <c r="D288" s="102">
        <f t="shared" ref="D288:AH288" si="299">-(D256-D336)*1/5+D272</f>
        <v>17</v>
      </c>
      <c r="E288" s="102">
        <f t="shared" si="299"/>
        <v>17.720000000000002</v>
      </c>
      <c r="F288" s="102">
        <f t="shared" si="299"/>
        <v>18.439999999999998</v>
      </c>
      <c r="G288" s="102">
        <f t="shared" si="299"/>
        <v>19.16</v>
      </c>
      <c r="H288" s="102">
        <f t="shared" si="299"/>
        <v>19.880000000000003</v>
      </c>
      <c r="I288" s="102">
        <f t="shared" si="299"/>
        <v>20.6</v>
      </c>
      <c r="J288" s="102">
        <f t="shared" si="299"/>
        <v>21.320000000000004</v>
      </c>
      <c r="K288" s="102">
        <f t="shared" si="299"/>
        <v>22.04</v>
      </c>
      <c r="L288" s="102">
        <f t="shared" si="299"/>
        <v>22.76</v>
      </c>
      <c r="M288" s="102">
        <f t="shared" si="299"/>
        <v>23.480000000000004</v>
      </c>
      <c r="N288" s="102">
        <f t="shared" si="299"/>
        <v>24.200000000000003</v>
      </c>
      <c r="O288" s="102">
        <f t="shared" si="299"/>
        <v>25.319999999999997</v>
      </c>
      <c r="P288" s="102">
        <f t="shared" si="299"/>
        <v>26.439999999999998</v>
      </c>
      <c r="Q288" s="102">
        <f t="shared" si="299"/>
        <v>27.56</v>
      </c>
      <c r="R288" s="102">
        <f t="shared" si="299"/>
        <v>28.68</v>
      </c>
      <c r="S288" s="102">
        <f t="shared" si="299"/>
        <v>29.799999999999997</v>
      </c>
      <c r="T288" s="102">
        <f t="shared" si="299"/>
        <v>31.04</v>
      </c>
      <c r="U288" s="102">
        <f t="shared" si="299"/>
        <v>32.28</v>
      </c>
      <c r="V288" s="102">
        <f t="shared" si="299"/>
        <v>33.520000000000003</v>
      </c>
      <c r="W288" s="102">
        <f t="shared" si="299"/>
        <v>34.759999999999991</v>
      </c>
      <c r="X288" s="102">
        <f t="shared" si="299"/>
        <v>36</v>
      </c>
      <c r="Y288" s="102">
        <f t="shared" si="299"/>
        <v>37.440000000000005</v>
      </c>
      <c r="Z288" s="102">
        <f t="shared" si="299"/>
        <v>38.879999999999995</v>
      </c>
      <c r="AA288" s="102">
        <f t="shared" si="299"/>
        <v>40.32</v>
      </c>
      <c r="AB288" s="102">
        <f t="shared" si="299"/>
        <v>41.760000000000005</v>
      </c>
      <c r="AC288" s="102">
        <f t="shared" si="299"/>
        <v>43.2</v>
      </c>
      <c r="AD288" s="102">
        <f t="shared" si="299"/>
        <v>44.959999999999994</v>
      </c>
      <c r="AE288" s="102">
        <f t="shared" si="299"/>
        <v>46.72</v>
      </c>
      <c r="AF288" s="102">
        <f t="shared" si="299"/>
        <v>48.480000000000004</v>
      </c>
      <c r="AG288" s="102">
        <f t="shared" si="299"/>
        <v>50.239999999999995</v>
      </c>
      <c r="AH288" s="102">
        <f t="shared" si="299"/>
        <v>52</v>
      </c>
    </row>
    <row r="289" spans="1:34" x14ac:dyDescent="0.2">
      <c r="A289" s="91">
        <v>17</v>
      </c>
      <c r="B289" s="101">
        <v>2</v>
      </c>
      <c r="C289" s="93">
        <f t="shared" si="293"/>
        <v>17020</v>
      </c>
      <c r="D289" s="97">
        <f t="shared" ref="D289:J294" si="300">-(D257-D337)*1/5+D273</f>
        <v>17.399999999999999</v>
      </c>
      <c r="E289" s="97">
        <f t="shared" si="300"/>
        <v>18.040000000000003</v>
      </c>
      <c r="F289" s="97">
        <f t="shared" si="300"/>
        <v>18.68</v>
      </c>
      <c r="G289" s="97">
        <f t="shared" si="300"/>
        <v>19.320000000000004</v>
      </c>
      <c r="H289" s="97">
        <f t="shared" si="300"/>
        <v>19.96</v>
      </c>
      <c r="I289" s="97">
        <f t="shared" si="300"/>
        <v>20.6</v>
      </c>
      <c r="J289" s="97">
        <f t="shared" si="300"/>
        <v>21.520000000000003</v>
      </c>
      <c r="K289" s="97">
        <f t="shared" ref="K289:AH289" si="301">-(K257-K337)*1/5+K273</f>
        <v>22.439999999999998</v>
      </c>
      <c r="L289" s="97">
        <f t="shared" si="301"/>
        <v>23.36</v>
      </c>
      <c r="M289" s="97">
        <f t="shared" si="301"/>
        <v>24.28</v>
      </c>
      <c r="N289" s="97">
        <f t="shared" si="301"/>
        <v>25.200000000000003</v>
      </c>
      <c r="O289" s="97">
        <f t="shared" si="301"/>
        <v>26.119999999999997</v>
      </c>
      <c r="P289" s="97">
        <f t="shared" si="301"/>
        <v>27.04</v>
      </c>
      <c r="Q289" s="97">
        <f t="shared" si="301"/>
        <v>27.96</v>
      </c>
      <c r="R289" s="97">
        <f t="shared" si="301"/>
        <v>28.880000000000003</v>
      </c>
      <c r="S289" s="97">
        <f t="shared" si="301"/>
        <v>29.799999999999997</v>
      </c>
      <c r="T289" s="97">
        <f t="shared" si="301"/>
        <v>31.160000000000004</v>
      </c>
      <c r="U289" s="97">
        <f t="shared" si="301"/>
        <v>32.519999999999996</v>
      </c>
      <c r="V289" s="97">
        <f t="shared" si="301"/>
        <v>33.880000000000003</v>
      </c>
      <c r="W289" s="97">
        <f t="shared" si="301"/>
        <v>35.240000000000009</v>
      </c>
      <c r="X289" s="97">
        <f t="shared" si="301"/>
        <v>36.599999999999994</v>
      </c>
      <c r="Y289" s="97">
        <f t="shared" si="301"/>
        <v>38.119999999999997</v>
      </c>
      <c r="Z289" s="97">
        <f t="shared" si="301"/>
        <v>39.64</v>
      </c>
      <c r="AA289" s="97">
        <f t="shared" si="301"/>
        <v>41.160000000000004</v>
      </c>
      <c r="AB289" s="97">
        <f t="shared" si="301"/>
        <v>42.680000000000007</v>
      </c>
      <c r="AC289" s="97">
        <f t="shared" si="301"/>
        <v>44.2</v>
      </c>
      <c r="AD289" s="97">
        <f t="shared" si="301"/>
        <v>45.959999999999994</v>
      </c>
      <c r="AE289" s="97">
        <f t="shared" si="301"/>
        <v>47.72</v>
      </c>
      <c r="AF289" s="97">
        <f t="shared" si="301"/>
        <v>49.480000000000004</v>
      </c>
      <c r="AG289" s="97">
        <f t="shared" si="301"/>
        <v>51.239999999999995</v>
      </c>
      <c r="AH289" s="97">
        <f t="shared" si="301"/>
        <v>53</v>
      </c>
    </row>
    <row r="290" spans="1:34" x14ac:dyDescent="0.2">
      <c r="A290" s="91">
        <v>17</v>
      </c>
      <c r="B290" s="92">
        <v>2.2000000000000002</v>
      </c>
      <c r="C290" s="93">
        <f t="shared" si="293"/>
        <v>17022</v>
      </c>
      <c r="D290" s="102">
        <f t="shared" si="300"/>
        <v>18</v>
      </c>
      <c r="E290" s="102">
        <f t="shared" si="300"/>
        <v>18.600000000000001</v>
      </c>
      <c r="F290" s="102">
        <f t="shared" si="300"/>
        <v>19.200000000000003</v>
      </c>
      <c r="G290" s="102">
        <f t="shared" si="300"/>
        <v>19.800000000000004</v>
      </c>
      <c r="H290" s="102">
        <f t="shared" si="300"/>
        <v>20.400000000000006</v>
      </c>
      <c r="I290" s="102">
        <f t="shared" si="300"/>
        <v>21</v>
      </c>
      <c r="J290" s="102">
        <f t="shared" si="300"/>
        <v>21.840000000000003</v>
      </c>
      <c r="K290" s="102">
        <f t="shared" ref="K290:AH290" si="302">-(K258-K338)*1/5+K274</f>
        <v>22.68</v>
      </c>
      <c r="L290" s="102">
        <f t="shared" si="302"/>
        <v>23.520000000000003</v>
      </c>
      <c r="M290" s="102">
        <f t="shared" si="302"/>
        <v>24.36</v>
      </c>
      <c r="N290" s="102">
        <f t="shared" si="302"/>
        <v>25.200000000000003</v>
      </c>
      <c r="O290" s="102">
        <f t="shared" si="302"/>
        <v>26.319999999999997</v>
      </c>
      <c r="P290" s="102">
        <f t="shared" si="302"/>
        <v>27.439999999999998</v>
      </c>
      <c r="Q290" s="102">
        <f t="shared" si="302"/>
        <v>28.56</v>
      </c>
      <c r="R290" s="102">
        <f t="shared" si="302"/>
        <v>29.68</v>
      </c>
      <c r="S290" s="102">
        <f t="shared" si="302"/>
        <v>30.799999999999997</v>
      </c>
      <c r="T290" s="102">
        <f t="shared" si="302"/>
        <v>32.04</v>
      </c>
      <c r="U290" s="102">
        <f t="shared" si="302"/>
        <v>33.28</v>
      </c>
      <c r="V290" s="102">
        <f t="shared" si="302"/>
        <v>34.520000000000003</v>
      </c>
      <c r="W290" s="102">
        <f t="shared" si="302"/>
        <v>35.759999999999991</v>
      </c>
      <c r="X290" s="102">
        <f t="shared" si="302"/>
        <v>37</v>
      </c>
      <c r="Y290" s="102">
        <f t="shared" si="302"/>
        <v>38.64</v>
      </c>
      <c r="Z290" s="102">
        <f t="shared" si="302"/>
        <v>40.28</v>
      </c>
      <c r="AA290" s="102">
        <f t="shared" si="302"/>
        <v>41.919999999999987</v>
      </c>
      <c r="AB290" s="102">
        <f t="shared" si="302"/>
        <v>43.559999999999988</v>
      </c>
      <c r="AC290" s="102">
        <f t="shared" si="302"/>
        <v>45.2</v>
      </c>
      <c r="AD290" s="102">
        <f t="shared" si="302"/>
        <v>46.959999999999994</v>
      </c>
      <c r="AE290" s="102">
        <f t="shared" si="302"/>
        <v>48.72</v>
      </c>
      <c r="AF290" s="102">
        <f t="shared" si="302"/>
        <v>50.480000000000004</v>
      </c>
      <c r="AG290" s="102">
        <f t="shared" si="302"/>
        <v>52.239999999999995</v>
      </c>
      <c r="AH290" s="102">
        <f t="shared" si="302"/>
        <v>54</v>
      </c>
    </row>
    <row r="291" spans="1:34" x14ac:dyDescent="0.2">
      <c r="A291" s="91">
        <v>17</v>
      </c>
      <c r="B291" s="101">
        <v>2.4</v>
      </c>
      <c r="C291" s="93">
        <f t="shared" si="293"/>
        <v>17024</v>
      </c>
      <c r="D291" s="97">
        <f t="shared" si="300"/>
        <v>18</v>
      </c>
      <c r="E291" s="97">
        <f t="shared" si="300"/>
        <v>18.720000000000002</v>
      </c>
      <c r="F291" s="97">
        <f t="shared" si="300"/>
        <v>19.439999999999998</v>
      </c>
      <c r="G291" s="97">
        <f t="shared" si="300"/>
        <v>20.16</v>
      </c>
      <c r="H291" s="97">
        <f t="shared" si="300"/>
        <v>20.880000000000003</v>
      </c>
      <c r="I291" s="97">
        <f t="shared" si="300"/>
        <v>21.6</v>
      </c>
      <c r="J291" s="97">
        <f t="shared" si="300"/>
        <v>22.520000000000003</v>
      </c>
      <c r="K291" s="97">
        <f t="shared" ref="K291:AH291" si="303">-(K259-K339)*1/5+K275</f>
        <v>23.439999999999998</v>
      </c>
      <c r="L291" s="97">
        <f t="shared" si="303"/>
        <v>24.36</v>
      </c>
      <c r="M291" s="97">
        <f t="shared" si="303"/>
        <v>25.28</v>
      </c>
      <c r="N291" s="97">
        <f t="shared" si="303"/>
        <v>26.200000000000003</v>
      </c>
      <c r="O291" s="97">
        <f t="shared" si="303"/>
        <v>27.24</v>
      </c>
      <c r="P291" s="97">
        <f t="shared" si="303"/>
        <v>28.28</v>
      </c>
      <c r="Q291" s="97">
        <f t="shared" si="303"/>
        <v>29.32</v>
      </c>
      <c r="R291" s="97">
        <f t="shared" si="303"/>
        <v>30.360000000000007</v>
      </c>
      <c r="S291" s="97">
        <f t="shared" si="303"/>
        <v>31.400000000000002</v>
      </c>
      <c r="T291" s="97">
        <f t="shared" si="303"/>
        <v>32.72</v>
      </c>
      <c r="U291" s="97">
        <f t="shared" si="303"/>
        <v>34.039999999999992</v>
      </c>
      <c r="V291" s="97">
        <f t="shared" si="303"/>
        <v>35.359999999999992</v>
      </c>
      <c r="W291" s="97">
        <f t="shared" si="303"/>
        <v>36.679999999999993</v>
      </c>
      <c r="X291" s="97">
        <f t="shared" si="303"/>
        <v>38</v>
      </c>
      <c r="Y291" s="97">
        <f t="shared" si="303"/>
        <v>39.56</v>
      </c>
      <c r="Z291" s="97">
        <f t="shared" si="303"/>
        <v>41.120000000000005</v>
      </c>
      <c r="AA291" s="97">
        <f t="shared" si="303"/>
        <v>42.679999999999993</v>
      </c>
      <c r="AB291" s="97">
        <f t="shared" si="303"/>
        <v>44.239999999999995</v>
      </c>
      <c r="AC291" s="97">
        <f t="shared" si="303"/>
        <v>45.8</v>
      </c>
      <c r="AD291" s="97">
        <f t="shared" si="303"/>
        <v>47.64</v>
      </c>
      <c r="AE291" s="97">
        <f t="shared" si="303"/>
        <v>49.480000000000004</v>
      </c>
      <c r="AF291" s="97">
        <f t="shared" si="303"/>
        <v>51.320000000000007</v>
      </c>
      <c r="AG291" s="97">
        <f t="shared" si="303"/>
        <v>53.16</v>
      </c>
      <c r="AH291" s="97">
        <f t="shared" si="303"/>
        <v>55</v>
      </c>
    </row>
    <row r="292" spans="1:34" x14ac:dyDescent="0.2">
      <c r="A292" s="91">
        <v>17</v>
      </c>
      <c r="B292" s="92">
        <v>2.6</v>
      </c>
      <c r="C292" s="93">
        <f t="shared" si="293"/>
        <v>17026</v>
      </c>
      <c r="D292" s="102">
        <f t="shared" si="300"/>
        <v>18</v>
      </c>
      <c r="E292" s="102">
        <f t="shared" si="300"/>
        <v>18.720000000000002</v>
      </c>
      <c r="F292" s="102">
        <f t="shared" si="300"/>
        <v>19.439999999999998</v>
      </c>
      <c r="G292" s="102">
        <f t="shared" si="300"/>
        <v>20.16</v>
      </c>
      <c r="H292" s="102">
        <f t="shared" si="300"/>
        <v>20.880000000000003</v>
      </c>
      <c r="I292" s="102">
        <f t="shared" si="300"/>
        <v>21.6</v>
      </c>
      <c r="J292" s="102">
        <f t="shared" si="300"/>
        <v>22.520000000000003</v>
      </c>
      <c r="K292" s="102">
        <f t="shared" ref="K292:AH292" si="304">-(K260-K340)*1/5+K276</f>
        <v>23.439999999999998</v>
      </c>
      <c r="L292" s="102">
        <f t="shared" si="304"/>
        <v>24.36</v>
      </c>
      <c r="M292" s="102">
        <f t="shared" si="304"/>
        <v>25.28</v>
      </c>
      <c r="N292" s="102">
        <f t="shared" si="304"/>
        <v>26.200000000000003</v>
      </c>
      <c r="O292" s="102">
        <f t="shared" si="304"/>
        <v>27.439999999999998</v>
      </c>
      <c r="P292" s="102">
        <f t="shared" si="304"/>
        <v>28.68</v>
      </c>
      <c r="Q292" s="102">
        <f t="shared" si="304"/>
        <v>29.919999999999995</v>
      </c>
      <c r="R292" s="102">
        <f t="shared" si="304"/>
        <v>31.159999999999997</v>
      </c>
      <c r="S292" s="102">
        <f t="shared" si="304"/>
        <v>32.400000000000006</v>
      </c>
      <c r="T292" s="102">
        <f t="shared" si="304"/>
        <v>33.639999999999993</v>
      </c>
      <c r="U292" s="102">
        <f t="shared" si="304"/>
        <v>34.879999999999995</v>
      </c>
      <c r="V292" s="102">
        <f t="shared" si="304"/>
        <v>36.119999999999997</v>
      </c>
      <c r="W292" s="102">
        <f t="shared" si="304"/>
        <v>37.36</v>
      </c>
      <c r="X292" s="102">
        <f t="shared" si="304"/>
        <v>38.599999999999994</v>
      </c>
      <c r="Y292" s="102">
        <f t="shared" si="304"/>
        <v>40.239999999999995</v>
      </c>
      <c r="Z292" s="102">
        <f t="shared" si="304"/>
        <v>41.879999999999995</v>
      </c>
      <c r="AA292" s="102">
        <f t="shared" si="304"/>
        <v>43.519999999999996</v>
      </c>
      <c r="AB292" s="102">
        <f t="shared" si="304"/>
        <v>45.16</v>
      </c>
      <c r="AC292" s="102">
        <f t="shared" si="304"/>
        <v>46.8</v>
      </c>
      <c r="AD292" s="102">
        <f t="shared" si="304"/>
        <v>48.760000000000005</v>
      </c>
      <c r="AE292" s="102">
        <f t="shared" si="304"/>
        <v>50.72</v>
      </c>
      <c r="AF292" s="102">
        <f t="shared" si="304"/>
        <v>52.680000000000007</v>
      </c>
      <c r="AG292" s="102">
        <f t="shared" si="304"/>
        <v>54.640000000000015</v>
      </c>
      <c r="AH292" s="102">
        <f t="shared" si="304"/>
        <v>56.599999999999994</v>
      </c>
    </row>
    <row r="293" spans="1:34" x14ac:dyDescent="0.2">
      <c r="A293" s="91">
        <v>17</v>
      </c>
      <c r="B293" s="101">
        <v>2.8</v>
      </c>
      <c r="C293" s="93">
        <f t="shared" si="293"/>
        <v>17028</v>
      </c>
      <c r="D293" s="97">
        <f t="shared" si="300"/>
        <v>19</v>
      </c>
      <c r="E293" s="97">
        <f t="shared" si="300"/>
        <v>19.720000000000002</v>
      </c>
      <c r="F293" s="97">
        <f t="shared" si="300"/>
        <v>20.440000000000005</v>
      </c>
      <c r="G293" s="97">
        <f t="shared" si="300"/>
        <v>21.16</v>
      </c>
      <c r="H293" s="97">
        <f t="shared" si="300"/>
        <v>21.880000000000003</v>
      </c>
      <c r="I293" s="97">
        <f t="shared" si="300"/>
        <v>22.6</v>
      </c>
      <c r="J293" s="97">
        <f t="shared" si="300"/>
        <v>23.439999999999998</v>
      </c>
      <c r="K293" s="97">
        <f t="shared" ref="K293:AH293" si="305">-(K261-K341)*1/5+K277</f>
        <v>24.28</v>
      </c>
      <c r="L293" s="97">
        <f t="shared" si="305"/>
        <v>25.120000000000005</v>
      </c>
      <c r="M293" s="97">
        <f t="shared" si="305"/>
        <v>25.96</v>
      </c>
      <c r="N293" s="97">
        <f t="shared" si="305"/>
        <v>26.799999999999997</v>
      </c>
      <c r="O293" s="97">
        <f t="shared" si="305"/>
        <v>27.919999999999998</v>
      </c>
      <c r="P293" s="97">
        <f t="shared" si="305"/>
        <v>29.04</v>
      </c>
      <c r="Q293" s="97">
        <f t="shared" si="305"/>
        <v>30.160000000000004</v>
      </c>
      <c r="R293" s="97">
        <f t="shared" si="305"/>
        <v>31.280000000000005</v>
      </c>
      <c r="S293" s="97">
        <f t="shared" si="305"/>
        <v>32.400000000000006</v>
      </c>
      <c r="T293" s="97">
        <f t="shared" si="305"/>
        <v>33.839999999999996</v>
      </c>
      <c r="U293" s="97">
        <f t="shared" si="305"/>
        <v>35.28</v>
      </c>
      <c r="V293" s="97">
        <f t="shared" si="305"/>
        <v>36.720000000000006</v>
      </c>
      <c r="W293" s="97">
        <f t="shared" si="305"/>
        <v>38.159999999999997</v>
      </c>
      <c r="X293" s="97">
        <f t="shared" si="305"/>
        <v>39.599999999999994</v>
      </c>
      <c r="Y293" s="97">
        <f t="shared" si="305"/>
        <v>41.239999999999995</v>
      </c>
      <c r="Z293" s="97">
        <f t="shared" si="305"/>
        <v>42.879999999999995</v>
      </c>
      <c r="AA293" s="97">
        <f t="shared" si="305"/>
        <v>44.519999999999996</v>
      </c>
      <c r="AB293" s="97">
        <f t="shared" si="305"/>
        <v>46.16</v>
      </c>
      <c r="AC293" s="97">
        <f t="shared" si="305"/>
        <v>47.8</v>
      </c>
      <c r="AD293" s="97">
        <f t="shared" si="305"/>
        <v>49.760000000000005</v>
      </c>
      <c r="AE293" s="97">
        <f t="shared" si="305"/>
        <v>51.72</v>
      </c>
      <c r="AF293" s="97">
        <f t="shared" si="305"/>
        <v>53.680000000000007</v>
      </c>
      <c r="AG293" s="97">
        <f t="shared" si="305"/>
        <v>55.640000000000015</v>
      </c>
      <c r="AH293" s="97">
        <f t="shared" si="305"/>
        <v>57.599999999999994</v>
      </c>
    </row>
    <row r="294" spans="1:34" x14ac:dyDescent="0.2">
      <c r="A294" s="91">
        <v>17</v>
      </c>
      <c r="B294" s="92">
        <v>3</v>
      </c>
      <c r="C294" s="93">
        <f t="shared" si="293"/>
        <v>17030</v>
      </c>
      <c r="D294" s="102">
        <f t="shared" si="300"/>
        <v>19</v>
      </c>
      <c r="E294" s="102">
        <f t="shared" si="300"/>
        <v>19.720000000000002</v>
      </c>
      <c r="F294" s="102">
        <f t="shared" si="300"/>
        <v>20.440000000000005</v>
      </c>
      <c r="G294" s="102">
        <f t="shared" si="300"/>
        <v>21.16</v>
      </c>
      <c r="H294" s="102">
        <f t="shared" si="300"/>
        <v>21.880000000000003</v>
      </c>
      <c r="I294" s="102">
        <f t="shared" si="300"/>
        <v>22.6</v>
      </c>
      <c r="J294" s="102">
        <f t="shared" si="300"/>
        <v>23.520000000000003</v>
      </c>
      <c r="K294" s="102">
        <f t="shared" ref="K294:AH294" si="306">-(K262-K342)*1/5+K278</f>
        <v>24.439999999999998</v>
      </c>
      <c r="L294" s="102">
        <f t="shared" si="306"/>
        <v>25.36</v>
      </c>
      <c r="M294" s="102">
        <f t="shared" si="306"/>
        <v>26.28</v>
      </c>
      <c r="N294" s="102">
        <f t="shared" si="306"/>
        <v>27.200000000000003</v>
      </c>
      <c r="O294" s="102">
        <f t="shared" si="306"/>
        <v>28.439999999999998</v>
      </c>
      <c r="P294" s="102">
        <f t="shared" si="306"/>
        <v>29.68</v>
      </c>
      <c r="Q294" s="102">
        <f t="shared" si="306"/>
        <v>30.919999999999995</v>
      </c>
      <c r="R294" s="102">
        <f t="shared" si="306"/>
        <v>32.159999999999997</v>
      </c>
      <c r="S294" s="102">
        <f t="shared" si="306"/>
        <v>33.400000000000006</v>
      </c>
      <c r="T294" s="102">
        <f t="shared" si="306"/>
        <v>34.839999999999996</v>
      </c>
      <c r="U294" s="102">
        <f t="shared" si="306"/>
        <v>36.28</v>
      </c>
      <c r="V294" s="102">
        <f t="shared" si="306"/>
        <v>37.720000000000006</v>
      </c>
      <c r="W294" s="102">
        <f t="shared" si="306"/>
        <v>39.159999999999997</v>
      </c>
      <c r="X294" s="102">
        <f t="shared" si="306"/>
        <v>40.599999999999994</v>
      </c>
      <c r="Y294" s="102">
        <f t="shared" si="306"/>
        <v>42.239999999999995</v>
      </c>
      <c r="Z294" s="102">
        <f t="shared" si="306"/>
        <v>43.879999999999995</v>
      </c>
      <c r="AA294" s="102">
        <f t="shared" si="306"/>
        <v>45.519999999999996</v>
      </c>
      <c r="AB294" s="102">
        <f t="shared" si="306"/>
        <v>47.16</v>
      </c>
      <c r="AC294" s="102">
        <f t="shared" si="306"/>
        <v>48.8</v>
      </c>
      <c r="AD294" s="102">
        <f t="shared" si="306"/>
        <v>50.760000000000005</v>
      </c>
      <c r="AE294" s="102">
        <f t="shared" si="306"/>
        <v>52.72</v>
      </c>
      <c r="AF294" s="102">
        <f t="shared" si="306"/>
        <v>54.680000000000007</v>
      </c>
      <c r="AG294" s="102">
        <f t="shared" si="306"/>
        <v>56.640000000000015</v>
      </c>
      <c r="AH294" s="102">
        <f t="shared" si="306"/>
        <v>58.599999999999994</v>
      </c>
    </row>
    <row r="295" spans="1:34" x14ac:dyDescent="0.2">
      <c r="A295" s="91">
        <v>18</v>
      </c>
      <c r="B295" s="92">
        <v>0</v>
      </c>
      <c r="C295" s="93">
        <f t="shared" si="293"/>
        <v>18000</v>
      </c>
      <c r="D295" s="102">
        <v>13.6</v>
      </c>
      <c r="E295" s="102">
        <v>14.28</v>
      </c>
      <c r="F295" s="102">
        <v>14.96</v>
      </c>
      <c r="G295" s="102">
        <v>15.64</v>
      </c>
      <c r="H295" s="102">
        <v>16.32</v>
      </c>
      <c r="I295" s="102">
        <v>17</v>
      </c>
      <c r="J295" s="102">
        <v>17.48</v>
      </c>
      <c r="K295" s="102">
        <v>17.96</v>
      </c>
      <c r="L295" s="102">
        <v>18.440000000000001</v>
      </c>
      <c r="M295" s="102">
        <v>18.920000000000002</v>
      </c>
      <c r="N295" s="102">
        <v>19.399999999999999</v>
      </c>
      <c r="O295" s="102">
        <v>20.28</v>
      </c>
      <c r="P295" s="102">
        <v>21.16</v>
      </c>
      <c r="Q295" s="102">
        <v>22.04</v>
      </c>
      <c r="R295" s="102">
        <v>22.92</v>
      </c>
      <c r="S295" s="102">
        <v>23.8</v>
      </c>
      <c r="T295" s="102">
        <v>24.68</v>
      </c>
      <c r="U295" s="102">
        <v>25.56</v>
      </c>
      <c r="V295" s="102">
        <v>26.44</v>
      </c>
      <c r="W295" s="102">
        <v>27.32</v>
      </c>
      <c r="X295" s="102">
        <v>28.2</v>
      </c>
      <c r="Y295" s="102">
        <v>29.28</v>
      </c>
      <c r="Z295" s="102">
        <v>30.36</v>
      </c>
      <c r="AA295" s="102">
        <v>31.44</v>
      </c>
      <c r="AB295" s="102">
        <v>32.520000000000003</v>
      </c>
      <c r="AC295" s="102">
        <v>33.6</v>
      </c>
      <c r="AD295" s="102">
        <v>34.840000000000003</v>
      </c>
      <c r="AE295" s="102">
        <v>36.08</v>
      </c>
      <c r="AF295" s="102">
        <v>37.32</v>
      </c>
      <c r="AG295" s="102">
        <v>38.56</v>
      </c>
      <c r="AH295" s="102">
        <v>39.799999999999997</v>
      </c>
    </row>
    <row r="296" spans="1:34" x14ac:dyDescent="0.2">
      <c r="A296" s="91">
        <v>18</v>
      </c>
      <c r="B296" s="92">
        <v>0.2</v>
      </c>
      <c r="C296" s="93">
        <f t="shared" si="293"/>
        <v>18002</v>
      </c>
      <c r="D296" s="102">
        <v>13.6</v>
      </c>
      <c r="E296" s="102">
        <v>14.28</v>
      </c>
      <c r="F296" s="102">
        <v>14.96</v>
      </c>
      <c r="G296" s="102">
        <v>15.64</v>
      </c>
      <c r="H296" s="102">
        <v>16.32</v>
      </c>
      <c r="I296" s="102">
        <v>17</v>
      </c>
      <c r="J296" s="102">
        <v>17.48</v>
      </c>
      <c r="K296" s="102">
        <v>17.96</v>
      </c>
      <c r="L296" s="102">
        <v>18.440000000000001</v>
      </c>
      <c r="M296" s="102">
        <v>18.920000000000002</v>
      </c>
      <c r="N296" s="102">
        <v>19.399999999999999</v>
      </c>
      <c r="O296" s="102">
        <v>20.28</v>
      </c>
      <c r="P296" s="102">
        <v>21.16</v>
      </c>
      <c r="Q296" s="102">
        <v>22.04</v>
      </c>
      <c r="R296" s="102">
        <v>22.92</v>
      </c>
      <c r="S296" s="102">
        <v>23.8</v>
      </c>
      <c r="T296" s="102">
        <v>24.68</v>
      </c>
      <c r="U296" s="102">
        <v>25.56</v>
      </c>
      <c r="V296" s="102">
        <v>26.44</v>
      </c>
      <c r="W296" s="102">
        <v>27.32</v>
      </c>
      <c r="X296" s="102">
        <v>28.2</v>
      </c>
      <c r="Y296" s="102">
        <v>29.28</v>
      </c>
      <c r="Z296" s="102">
        <v>30.36</v>
      </c>
      <c r="AA296" s="102">
        <v>31.44</v>
      </c>
      <c r="AB296" s="102">
        <v>32.520000000000003</v>
      </c>
      <c r="AC296" s="102">
        <v>33.6</v>
      </c>
      <c r="AD296" s="102">
        <v>34.840000000000003</v>
      </c>
      <c r="AE296" s="102">
        <v>36.08</v>
      </c>
      <c r="AF296" s="102">
        <v>37.32</v>
      </c>
      <c r="AG296" s="102">
        <v>38.56</v>
      </c>
      <c r="AH296" s="102">
        <v>39.799999999999997</v>
      </c>
    </row>
    <row r="297" spans="1:34" x14ac:dyDescent="0.2">
      <c r="A297" s="91">
        <v>18</v>
      </c>
      <c r="B297" s="95">
        <v>0.4</v>
      </c>
      <c r="C297" s="93">
        <f t="shared" si="293"/>
        <v>18004</v>
      </c>
      <c r="D297" s="97">
        <f t="shared" ref="D297:AH297" si="307">-(D249-D329)*1/5+D281</f>
        <v>13.599999999999998</v>
      </c>
      <c r="E297" s="97">
        <f t="shared" si="307"/>
        <v>14.280000000000001</v>
      </c>
      <c r="F297" s="97">
        <f t="shared" si="307"/>
        <v>14.96</v>
      </c>
      <c r="G297" s="97">
        <f t="shared" si="307"/>
        <v>15.639999999999999</v>
      </c>
      <c r="H297" s="97">
        <f t="shared" si="307"/>
        <v>16.32</v>
      </c>
      <c r="I297" s="97">
        <f t="shared" si="307"/>
        <v>17</v>
      </c>
      <c r="J297" s="97">
        <f t="shared" si="307"/>
        <v>17.480000000000004</v>
      </c>
      <c r="K297" s="97">
        <f t="shared" si="307"/>
        <v>17.959999999999997</v>
      </c>
      <c r="L297" s="97">
        <f t="shared" si="307"/>
        <v>18.440000000000001</v>
      </c>
      <c r="M297" s="97">
        <f t="shared" si="307"/>
        <v>18.920000000000005</v>
      </c>
      <c r="N297" s="97">
        <f t="shared" si="307"/>
        <v>19.400000000000002</v>
      </c>
      <c r="O297" s="97">
        <f t="shared" si="307"/>
        <v>20.280000000000005</v>
      </c>
      <c r="P297" s="97">
        <f t="shared" si="307"/>
        <v>21.159999999999997</v>
      </c>
      <c r="Q297" s="97">
        <f t="shared" si="307"/>
        <v>22.04</v>
      </c>
      <c r="R297" s="97">
        <f t="shared" si="307"/>
        <v>22.92</v>
      </c>
      <c r="S297" s="97">
        <f t="shared" si="307"/>
        <v>23.800000000000004</v>
      </c>
      <c r="T297" s="97">
        <f t="shared" si="307"/>
        <v>24.679999999999996</v>
      </c>
      <c r="U297" s="97">
        <f t="shared" si="307"/>
        <v>25.56</v>
      </c>
      <c r="V297" s="97">
        <f t="shared" si="307"/>
        <v>26.44</v>
      </c>
      <c r="W297" s="97">
        <f t="shared" si="307"/>
        <v>27.320000000000004</v>
      </c>
      <c r="X297" s="97">
        <f t="shared" si="307"/>
        <v>28.199999999999996</v>
      </c>
      <c r="Y297" s="97">
        <f t="shared" si="307"/>
        <v>29.28</v>
      </c>
      <c r="Z297" s="97">
        <f t="shared" si="307"/>
        <v>30.360000000000007</v>
      </c>
      <c r="AA297" s="97">
        <f t="shared" si="307"/>
        <v>31.440000000000008</v>
      </c>
      <c r="AB297" s="97">
        <f t="shared" si="307"/>
        <v>32.519999999999996</v>
      </c>
      <c r="AC297" s="97">
        <f t="shared" si="307"/>
        <v>33.600000000000009</v>
      </c>
      <c r="AD297" s="97">
        <f t="shared" si="307"/>
        <v>34.839999999999996</v>
      </c>
      <c r="AE297" s="97">
        <f t="shared" si="307"/>
        <v>36.080000000000005</v>
      </c>
      <c r="AF297" s="97">
        <f t="shared" si="307"/>
        <v>37.319999999999993</v>
      </c>
      <c r="AG297" s="97">
        <f t="shared" si="307"/>
        <v>38.56</v>
      </c>
      <c r="AH297" s="97">
        <f t="shared" si="307"/>
        <v>39.800000000000004</v>
      </c>
    </row>
    <row r="298" spans="1:34" x14ac:dyDescent="0.2">
      <c r="A298" s="91">
        <v>18</v>
      </c>
      <c r="B298" s="92">
        <v>0.6</v>
      </c>
      <c r="C298" s="93">
        <f t="shared" si="293"/>
        <v>18006</v>
      </c>
      <c r="D298" s="102">
        <f t="shared" ref="D298:AH298" si="308">-(D250-D330)*1/5+D282</f>
        <v>14.599999999999998</v>
      </c>
      <c r="E298" s="102">
        <f t="shared" si="308"/>
        <v>15.080000000000002</v>
      </c>
      <c r="F298" s="102">
        <f t="shared" si="308"/>
        <v>15.560000000000004</v>
      </c>
      <c r="G298" s="102">
        <f t="shared" si="308"/>
        <v>16.04</v>
      </c>
      <c r="H298" s="102">
        <f t="shared" si="308"/>
        <v>16.520000000000003</v>
      </c>
      <c r="I298" s="102">
        <f t="shared" si="308"/>
        <v>17</v>
      </c>
      <c r="J298" s="102">
        <f t="shared" si="308"/>
        <v>17.680000000000003</v>
      </c>
      <c r="K298" s="102">
        <f t="shared" si="308"/>
        <v>18.359999999999996</v>
      </c>
      <c r="L298" s="102">
        <f t="shared" si="308"/>
        <v>19.04</v>
      </c>
      <c r="M298" s="102">
        <f t="shared" si="308"/>
        <v>19.720000000000002</v>
      </c>
      <c r="N298" s="102">
        <f t="shared" si="308"/>
        <v>20.400000000000002</v>
      </c>
      <c r="O298" s="102">
        <f t="shared" si="308"/>
        <v>21.159999999999997</v>
      </c>
      <c r="P298" s="102">
        <f t="shared" si="308"/>
        <v>21.92</v>
      </c>
      <c r="Q298" s="102">
        <f t="shared" si="308"/>
        <v>22.680000000000007</v>
      </c>
      <c r="R298" s="102">
        <f t="shared" si="308"/>
        <v>23.44</v>
      </c>
      <c r="S298" s="102">
        <f t="shared" si="308"/>
        <v>24.199999999999996</v>
      </c>
      <c r="T298" s="102">
        <f t="shared" si="308"/>
        <v>25.199999999999996</v>
      </c>
      <c r="U298" s="102">
        <f t="shared" si="308"/>
        <v>26.199999999999996</v>
      </c>
      <c r="V298" s="102">
        <f t="shared" si="308"/>
        <v>27.199999999999996</v>
      </c>
      <c r="W298" s="102">
        <f t="shared" si="308"/>
        <v>28.199999999999996</v>
      </c>
      <c r="X298" s="102">
        <f t="shared" si="308"/>
        <v>29.199999999999996</v>
      </c>
      <c r="Y298" s="102">
        <f t="shared" si="308"/>
        <v>30.36</v>
      </c>
      <c r="Z298" s="102">
        <f t="shared" si="308"/>
        <v>31.520000000000003</v>
      </c>
      <c r="AA298" s="102">
        <f t="shared" si="308"/>
        <v>32.680000000000007</v>
      </c>
      <c r="AB298" s="102">
        <f t="shared" si="308"/>
        <v>33.839999999999989</v>
      </c>
      <c r="AC298" s="102">
        <f t="shared" si="308"/>
        <v>35</v>
      </c>
      <c r="AD298" s="102">
        <f t="shared" si="308"/>
        <v>36.240000000000009</v>
      </c>
      <c r="AE298" s="102">
        <f t="shared" si="308"/>
        <v>37.479999999999997</v>
      </c>
      <c r="AF298" s="102">
        <f t="shared" si="308"/>
        <v>38.720000000000006</v>
      </c>
      <c r="AG298" s="102">
        <f t="shared" si="308"/>
        <v>39.959999999999994</v>
      </c>
      <c r="AH298" s="102">
        <f t="shared" si="308"/>
        <v>41.199999999999996</v>
      </c>
    </row>
    <row r="299" spans="1:34" x14ac:dyDescent="0.2">
      <c r="A299" s="91">
        <v>18</v>
      </c>
      <c r="B299" s="101">
        <v>0.8</v>
      </c>
      <c r="C299" s="93">
        <f t="shared" si="293"/>
        <v>18008</v>
      </c>
      <c r="D299" s="97">
        <f t="shared" ref="D299:AH299" si="309">-(D251-D331)*1/5+D283</f>
        <v>14.599999999999998</v>
      </c>
      <c r="E299" s="97">
        <f t="shared" si="309"/>
        <v>15.080000000000002</v>
      </c>
      <c r="F299" s="97">
        <f t="shared" si="309"/>
        <v>15.560000000000004</v>
      </c>
      <c r="G299" s="97">
        <f t="shared" si="309"/>
        <v>16.04</v>
      </c>
      <c r="H299" s="97">
        <f t="shared" si="309"/>
        <v>16.520000000000003</v>
      </c>
      <c r="I299" s="97">
        <f t="shared" si="309"/>
        <v>17</v>
      </c>
      <c r="J299" s="97">
        <f t="shared" si="309"/>
        <v>17.680000000000003</v>
      </c>
      <c r="K299" s="97">
        <f t="shared" si="309"/>
        <v>18.359999999999996</v>
      </c>
      <c r="L299" s="97">
        <f t="shared" si="309"/>
        <v>19.04</v>
      </c>
      <c r="M299" s="97">
        <f t="shared" si="309"/>
        <v>19.720000000000002</v>
      </c>
      <c r="N299" s="97">
        <f t="shared" si="309"/>
        <v>20.400000000000002</v>
      </c>
      <c r="O299" s="97">
        <f t="shared" si="309"/>
        <v>21.280000000000005</v>
      </c>
      <c r="P299" s="97">
        <f t="shared" si="309"/>
        <v>22.159999999999997</v>
      </c>
      <c r="Q299" s="97">
        <f t="shared" si="309"/>
        <v>23.04</v>
      </c>
      <c r="R299" s="97">
        <f t="shared" si="309"/>
        <v>23.92</v>
      </c>
      <c r="S299" s="97">
        <f t="shared" si="309"/>
        <v>24.800000000000004</v>
      </c>
      <c r="T299" s="97">
        <f t="shared" si="309"/>
        <v>25.759999999999998</v>
      </c>
      <c r="U299" s="97">
        <f t="shared" si="309"/>
        <v>26.720000000000002</v>
      </c>
      <c r="V299" s="97">
        <f t="shared" si="309"/>
        <v>27.68</v>
      </c>
      <c r="W299" s="97">
        <f t="shared" si="309"/>
        <v>28.640000000000008</v>
      </c>
      <c r="X299" s="97">
        <f t="shared" si="309"/>
        <v>29.6</v>
      </c>
      <c r="Y299" s="97">
        <f t="shared" si="309"/>
        <v>30.88</v>
      </c>
      <c r="Z299" s="97">
        <f t="shared" si="309"/>
        <v>32.159999999999989</v>
      </c>
      <c r="AA299" s="97">
        <f t="shared" si="309"/>
        <v>33.439999999999991</v>
      </c>
      <c r="AB299" s="97">
        <f t="shared" si="309"/>
        <v>34.719999999999992</v>
      </c>
      <c r="AC299" s="97">
        <f t="shared" si="309"/>
        <v>36</v>
      </c>
      <c r="AD299" s="97">
        <f t="shared" si="309"/>
        <v>37.360000000000007</v>
      </c>
      <c r="AE299" s="97">
        <f t="shared" si="309"/>
        <v>38.720000000000013</v>
      </c>
      <c r="AF299" s="97">
        <f t="shared" si="309"/>
        <v>40.08</v>
      </c>
      <c r="AG299" s="97">
        <f t="shared" si="309"/>
        <v>41.440000000000005</v>
      </c>
      <c r="AH299" s="97">
        <f t="shared" si="309"/>
        <v>42.800000000000004</v>
      </c>
    </row>
    <row r="300" spans="1:34" x14ac:dyDescent="0.2">
      <c r="A300" s="91">
        <v>18</v>
      </c>
      <c r="B300" s="92">
        <v>1</v>
      </c>
      <c r="C300" s="93">
        <f t="shared" si="293"/>
        <v>18010</v>
      </c>
      <c r="D300" s="102">
        <f t="shared" ref="D300:AH300" si="310">-(D252-D332)*1/5+D284</f>
        <v>15</v>
      </c>
      <c r="E300" s="102">
        <f t="shared" si="310"/>
        <v>15.600000000000001</v>
      </c>
      <c r="F300" s="102">
        <f t="shared" si="310"/>
        <v>16.200000000000003</v>
      </c>
      <c r="G300" s="102">
        <f t="shared" si="310"/>
        <v>16.800000000000004</v>
      </c>
      <c r="H300" s="102">
        <f t="shared" si="310"/>
        <v>17.400000000000006</v>
      </c>
      <c r="I300" s="102">
        <f t="shared" si="310"/>
        <v>18</v>
      </c>
      <c r="J300" s="102">
        <f t="shared" si="310"/>
        <v>18.680000000000003</v>
      </c>
      <c r="K300" s="102">
        <f t="shared" si="310"/>
        <v>19.360000000000007</v>
      </c>
      <c r="L300" s="102">
        <f t="shared" si="310"/>
        <v>20.04</v>
      </c>
      <c r="M300" s="102">
        <f t="shared" si="310"/>
        <v>20.720000000000002</v>
      </c>
      <c r="N300" s="102">
        <f t="shared" si="310"/>
        <v>21.400000000000002</v>
      </c>
      <c r="O300" s="102">
        <f t="shared" si="310"/>
        <v>22.159999999999997</v>
      </c>
      <c r="P300" s="102">
        <f t="shared" si="310"/>
        <v>22.92</v>
      </c>
      <c r="Q300" s="102">
        <f t="shared" si="310"/>
        <v>23.680000000000007</v>
      </c>
      <c r="R300" s="102">
        <f t="shared" si="310"/>
        <v>24.44</v>
      </c>
      <c r="S300" s="102">
        <f t="shared" si="310"/>
        <v>25.199999999999996</v>
      </c>
      <c r="T300" s="102">
        <f t="shared" si="310"/>
        <v>26.279999999999998</v>
      </c>
      <c r="U300" s="102">
        <f t="shared" si="310"/>
        <v>27.36</v>
      </c>
      <c r="V300" s="102">
        <f t="shared" si="310"/>
        <v>28.440000000000005</v>
      </c>
      <c r="W300" s="102">
        <f t="shared" si="310"/>
        <v>29.520000000000003</v>
      </c>
      <c r="X300" s="102">
        <f t="shared" si="310"/>
        <v>30.600000000000005</v>
      </c>
      <c r="Y300" s="102">
        <f t="shared" si="310"/>
        <v>31.88</v>
      </c>
      <c r="Z300" s="102">
        <f t="shared" si="310"/>
        <v>33.159999999999989</v>
      </c>
      <c r="AA300" s="102">
        <f t="shared" si="310"/>
        <v>34.439999999999991</v>
      </c>
      <c r="AB300" s="102">
        <f t="shared" si="310"/>
        <v>35.719999999999992</v>
      </c>
      <c r="AC300" s="102">
        <f t="shared" si="310"/>
        <v>37</v>
      </c>
      <c r="AD300" s="102">
        <f t="shared" si="310"/>
        <v>38.440000000000005</v>
      </c>
      <c r="AE300" s="102">
        <f t="shared" si="310"/>
        <v>39.88000000000001</v>
      </c>
      <c r="AF300" s="102">
        <f t="shared" si="310"/>
        <v>41.319999999999993</v>
      </c>
      <c r="AG300" s="102">
        <f t="shared" si="310"/>
        <v>42.76</v>
      </c>
      <c r="AH300" s="102">
        <f t="shared" si="310"/>
        <v>44.199999999999996</v>
      </c>
    </row>
    <row r="301" spans="1:34" x14ac:dyDescent="0.2">
      <c r="A301" s="91">
        <v>18</v>
      </c>
      <c r="B301" s="101">
        <v>1.2</v>
      </c>
      <c r="C301" s="93">
        <f t="shared" si="293"/>
        <v>18012</v>
      </c>
      <c r="D301" s="97">
        <f t="shared" ref="D301:AH301" si="311">-(D253-D333)*1/5+D285</f>
        <v>15</v>
      </c>
      <c r="E301" s="97">
        <f t="shared" si="311"/>
        <v>15.600000000000001</v>
      </c>
      <c r="F301" s="97">
        <f t="shared" si="311"/>
        <v>16.200000000000003</v>
      </c>
      <c r="G301" s="97">
        <f t="shared" si="311"/>
        <v>16.800000000000004</v>
      </c>
      <c r="H301" s="97">
        <f t="shared" si="311"/>
        <v>17.400000000000006</v>
      </c>
      <c r="I301" s="97">
        <f t="shared" si="311"/>
        <v>18</v>
      </c>
      <c r="J301" s="97">
        <f t="shared" si="311"/>
        <v>18.680000000000003</v>
      </c>
      <c r="K301" s="97">
        <f t="shared" si="311"/>
        <v>19.360000000000007</v>
      </c>
      <c r="L301" s="97">
        <f t="shared" si="311"/>
        <v>20.04</v>
      </c>
      <c r="M301" s="97">
        <f t="shared" si="311"/>
        <v>20.720000000000002</v>
      </c>
      <c r="N301" s="97">
        <f t="shared" si="311"/>
        <v>21.400000000000002</v>
      </c>
      <c r="O301" s="97">
        <f t="shared" si="311"/>
        <v>22.359999999999996</v>
      </c>
      <c r="P301" s="97">
        <f t="shared" si="311"/>
        <v>23.32</v>
      </c>
      <c r="Q301" s="97">
        <f t="shared" si="311"/>
        <v>24.280000000000005</v>
      </c>
      <c r="R301" s="97">
        <f t="shared" si="311"/>
        <v>25.24</v>
      </c>
      <c r="S301" s="97">
        <f t="shared" si="311"/>
        <v>26.199999999999996</v>
      </c>
      <c r="T301" s="97">
        <f t="shared" si="311"/>
        <v>27.28</v>
      </c>
      <c r="U301" s="97">
        <f t="shared" si="311"/>
        <v>28.360000000000007</v>
      </c>
      <c r="V301" s="97">
        <f t="shared" si="311"/>
        <v>29.440000000000005</v>
      </c>
      <c r="W301" s="97">
        <f t="shared" si="311"/>
        <v>30.52</v>
      </c>
      <c r="X301" s="97">
        <f t="shared" si="311"/>
        <v>31.600000000000005</v>
      </c>
      <c r="Y301" s="97">
        <f t="shared" si="311"/>
        <v>32.839999999999996</v>
      </c>
      <c r="Z301" s="97">
        <f t="shared" si="311"/>
        <v>34.080000000000005</v>
      </c>
      <c r="AA301" s="97">
        <f t="shared" si="311"/>
        <v>35.319999999999993</v>
      </c>
      <c r="AB301" s="97">
        <f t="shared" si="311"/>
        <v>36.56</v>
      </c>
      <c r="AC301" s="97">
        <f t="shared" si="311"/>
        <v>37.800000000000004</v>
      </c>
      <c r="AD301" s="97">
        <f t="shared" si="311"/>
        <v>39.280000000000008</v>
      </c>
      <c r="AE301" s="97">
        <f t="shared" si="311"/>
        <v>40.759999999999991</v>
      </c>
      <c r="AF301" s="97">
        <f t="shared" si="311"/>
        <v>42.239999999999995</v>
      </c>
      <c r="AG301" s="97">
        <f t="shared" si="311"/>
        <v>43.72</v>
      </c>
      <c r="AH301" s="97">
        <f t="shared" si="311"/>
        <v>45.199999999999996</v>
      </c>
    </row>
    <row r="302" spans="1:34" x14ac:dyDescent="0.2">
      <c r="A302" s="91">
        <v>18</v>
      </c>
      <c r="B302" s="92">
        <v>1.4</v>
      </c>
      <c r="C302" s="93">
        <f t="shared" si="293"/>
        <v>18014</v>
      </c>
      <c r="D302" s="102">
        <f t="shared" ref="D302:AH302" si="312">-(D254-D334)*1/5+D286</f>
        <v>15.599999999999998</v>
      </c>
      <c r="E302" s="102">
        <f t="shared" si="312"/>
        <v>16.160000000000004</v>
      </c>
      <c r="F302" s="102">
        <f t="shared" si="312"/>
        <v>16.72</v>
      </c>
      <c r="G302" s="102">
        <f t="shared" si="312"/>
        <v>17.280000000000005</v>
      </c>
      <c r="H302" s="102">
        <f t="shared" si="312"/>
        <v>17.84</v>
      </c>
      <c r="I302" s="102">
        <f t="shared" si="312"/>
        <v>18.400000000000002</v>
      </c>
      <c r="J302" s="102">
        <f t="shared" si="312"/>
        <v>19.080000000000005</v>
      </c>
      <c r="K302" s="102">
        <f t="shared" si="312"/>
        <v>19.759999999999998</v>
      </c>
      <c r="L302" s="102">
        <f t="shared" si="312"/>
        <v>20.440000000000001</v>
      </c>
      <c r="M302" s="102">
        <f t="shared" si="312"/>
        <v>21.120000000000005</v>
      </c>
      <c r="N302" s="102">
        <f t="shared" si="312"/>
        <v>21.800000000000004</v>
      </c>
      <c r="O302" s="102">
        <f t="shared" si="312"/>
        <v>22.679999999999996</v>
      </c>
      <c r="P302" s="102">
        <f t="shared" si="312"/>
        <v>23.56</v>
      </c>
      <c r="Q302" s="102">
        <f t="shared" si="312"/>
        <v>24.44</v>
      </c>
      <c r="R302" s="102">
        <f t="shared" si="312"/>
        <v>25.320000000000004</v>
      </c>
      <c r="S302" s="102">
        <f t="shared" si="312"/>
        <v>26.199999999999996</v>
      </c>
      <c r="T302" s="102">
        <f t="shared" si="312"/>
        <v>27.36</v>
      </c>
      <c r="U302" s="102">
        <f t="shared" si="312"/>
        <v>28.520000000000003</v>
      </c>
      <c r="V302" s="102">
        <f t="shared" si="312"/>
        <v>29.68</v>
      </c>
      <c r="W302" s="102">
        <f t="shared" si="312"/>
        <v>30.839999999999993</v>
      </c>
      <c r="X302" s="102">
        <f t="shared" si="312"/>
        <v>32</v>
      </c>
      <c r="Y302" s="102">
        <f t="shared" si="312"/>
        <v>33.360000000000007</v>
      </c>
      <c r="Z302" s="102">
        <f t="shared" si="312"/>
        <v>34.719999999999992</v>
      </c>
      <c r="AA302" s="102">
        <f t="shared" si="312"/>
        <v>36.08</v>
      </c>
      <c r="AB302" s="102">
        <f t="shared" si="312"/>
        <v>37.440000000000005</v>
      </c>
      <c r="AC302" s="102">
        <f t="shared" si="312"/>
        <v>38.800000000000004</v>
      </c>
      <c r="AD302" s="102">
        <f t="shared" si="312"/>
        <v>40.360000000000007</v>
      </c>
      <c r="AE302" s="102">
        <f t="shared" si="312"/>
        <v>41.919999999999987</v>
      </c>
      <c r="AF302" s="102">
        <f t="shared" si="312"/>
        <v>43.47999999999999</v>
      </c>
      <c r="AG302" s="102">
        <f t="shared" si="312"/>
        <v>45.039999999999992</v>
      </c>
      <c r="AH302" s="102">
        <f t="shared" si="312"/>
        <v>46.600000000000009</v>
      </c>
    </row>
    <row r="303" spans="1:34" x14ac:dyDescent="0.2">
      <c r="A303" s="91">
        <v>18</v>
      </c>
      <c r="B303" s="101">
        <v>1.6</v>
      </c>
      <c r="C303" s="93">
        <f t="shared" si="293"/>
        <v>18016</v>
      </c>
      <c r="D303" s="97">
        <f t="shared" ref="D303:AH303" si="313">-(D255-D335)*1/5+D287</f>
        <v>16</v>
      </c>
      <c r="E303" s="97">
        <f t="shared" si="313"/>
        <v>16.600000000000001</v>
      </c>
      <c r="F303" s="97">
        <f t="shared" si="313"/>
        <v>17.200000000000003</v>
      </c>
      <c r="G303" s="97">
        <f t="shared" si="313"/>
        <v>17.800000000000004</v>
      </c>
      <c r="H303" s="97">
        <f t="shared" si="313"/>
        <v>18.400000000000006</v>
      </c>
      <c r="I303" s="97">
        <f t="shared" si="313"/>
        <v>19</v>
      </c>
      <c r="J303" s="97">
        <f t="shared" si="313"/>
        <v>19.680000000000003</v>
      </c>
      <c r="K303" s="97">
        <f t="shared" si="313"/>
        <v>20.360000000000007</v>
      </c>
      <c r="L303" s="97">
        <f t="shared" si="313"/>
        <v>21.04</v>
      </c>
      <c r="M303" s="97">
        <f t="shared" si="313"/>
        <v>21.720000000000002</v>
      </c>
      <c r="N303" s="97">
        <f t="shared" si="313"/>
        <v>22.400000000000002</v>
      </c>
      <c r="O303" s="97">
        <f t="shared" si="313"/>
        <v>23.359999999999996</v>
      </c>
      <c r="P303" s="97">
        <f t="shared" si="313"/>
        <v>24.32</v>
      </c>
      <c r="Q303" s="97">
        <f t="shared" si="313"/>
        <v>25.280000000000005</v>
      </c>
      <c r="R303" s="97">
        <f t="shared" si="313"/>
        <v>26.24</v>
      </c>
      <c r="S303" s="97">
        <f t="shared" si="313"/>
        <v>27.199999999999996</v>
      </c>
      <c r="T303" s="97">
        <f t="shared" si="313"/>
        <v>28.36</v>
      </c>
      <c r="U303" s="97">
        <f t="shared" si="313"/>
        <v>29.520000000000003</v>
      </c>
      <c r="V303" s="97">
        <f t="shared" si="313"/>
        <v>30.680000000000003</v>
      </c>
      <c r="W303" s="97">
        <f t="shared" si="313"/>
        <v>31.839999999999993</v>
      </c>
      <c r="X303" s="97">
        <f t="shared" si="313"/>
        <v>33</v>
      </c>
      <c r="Y303" s="97">
        <f t="shared" si="313"/>
        <v>34.360000000000007</v>
      </c>
      <c r="Z303" s="97">
        <f t="shared" si="313"/>
        <v>35.719999999999992</v>
      </c>
      <c r="AA303" s="97">
        <f t="shared" si="313"/>
        <v>37.08</v>
      </c>
      <c r="AB303" s="97">
        <f t="shared" si="313"/>
        <v>38.440000000000005</v>
      </c>
      <c r="AC303" s="97">
        <f t="shared" si="313"/>
        <v>39.800000000000004</v>
      </c>
      <c r="AD303" s="97">
        <f t="shared" si="313"/>
        <v>41.360000000000007</v>
      </c>
      <c r="AE303" s="97">
        <f t="shared" si="313"/>
        <v>42.919999999999987</v>
      </c>
      <c r="AF303" s="97">
        <f t="shared" si="313"/>
        <v>44.47999999999999</v>
      </c>
      <c r="AG303" s="97">
        <f t="shared" si="313"/>
        <v>46.039999999999992</v>
      </c>
      <c r="AH303" s="97">
        <f t="shared" si="313"/>
        <v>47.600000000000009</v>
      </c>
    </row>
    <row r="304" spans="1:34" x14ac:dyDescent="0.2">
      <c r="A304" s="91">
        <v>18</v>
      </c>
      <c r="B304" s="92">
        <v>1.8</v>
      </c>
      <c r="C304" s="93">
        <f t="shared" si="293"/>
        <v>18018</v>
      </c>
      <c r="D304" s="102">
        <f t="shared" ref="D304:AH304" si="314">-(D256-D336)*1/5+D288</f>
        <v>16</v>
      </c>
      <c r="E304" s="102">
        <f t="shared" si="314"/>
        <v>16.680000000000003</v>
      </c>
      <c r="F304" s="102">
        <f t="shared" si="314"/>
        <v>17.359999999999996</v>
      </c>
      <c r="G304" s="102">
        <f t="shared" si="314"/>
        <v>18.04</v>
      </c>
      <c r="H304" s="102">
        <f t="shared" si="314"/>
        <v>18.720000000000002</v>
      </c>
      <c r="I304" s="102">
        <f t="shared" si="314"/>
        <v>19.400000000000002</v>
      </c>
      <c r="J304" s="102">
        <f t="shared" si="314"/>
        <v>20.080000000000005</v>
      </c>
      <c r="K304" s="102">
        <f t="shared" si="314"/>
        <v>20.759999999999998</v>
      </c>
      <c r="L304" s="102">
        <f t="shared" si="314"/>
        <v>21.44</v>
      </c>
      <c r="M304" s="102">
        <f t="shared" si="314"/>
        <v>22.120000000000005</v>
      </c>
      <c r="N304" s="102">
        <f t="shared" si="314"/>
        <v>22.800000000000004</v>
      </c>
      <c r="O304" s="102">
        <f t="shared" si="314"/>
        <v>23.879999999999995</v>
      </c>
      <c r="P304" s="102">
        <f t="shared" si="314"/>
        <v>24.959999999999997</v>
      </c>
      <c r="Q304" s="102">
        <f t="shared" si="314"/>
        <v>26.04</v>
      </c>
      <c r="R304" s="102">
        <f t="shared" si="314"/>
        <v>27.12</v>
      </c>
      <c r="S304" s="102">
        <f t="shared" si="314"/>
        <v>28.199999999999996</v>
      </c>
      <c r="T304" s="102">
        <f t="shared" si="314"/>
        <v>29.36</v>
      </c>
      <c r="U304" s="102">
        <f t="shared" si="314"/>
        <v>30.520000000000003</v>
      </c>
      <c r="V304" s="102">
        <f t="shared" si="314"/>
        <v>31.680000000000003</v>
      </c>
      <c r="W304" s="102">
        <f t="shared" si="314"/>
        <v>32.839999999999989</v>
      </c>
      <c r="X304" s="102">
        <f t="shared" si="314"/>
        <v>34</v>
      </c>
      <c r="Y304" s="102">
        <f t="shared" si="314"/>
        <v>35.360000000000007</v>
      </c>
      <c r="Z304" s="102">
        <f t="shared" si="314"/>
        <v>36.719999999999992</v>
      </c>
      <c r="AA304" s="102">
        <f t="shared" si="314"/>
        <v>38.08</v>
      </c>
      <c r="AB304" s="102">
        <f t="shared" si="314"/>
        <v>39.440000000000005</v>
      </c>
      <c r="AC304" s="102">
        <f t="shared" si="314"/>
        <v>40.800000000000004</v>
      </c>
      <c r="AD304" s="102">
        <f t="shared" si="314"/>
        <v>42.439999999999991</v>
      </c>
      <c r="AE304" s="102">
        <f t="shared" si="314"/>
        <v>44.08</v>
      </c>
      <c r="AF304" s="102">
        <f t="shared" si="314"/>
        <v>45.720000000000006</v>
      </c>
      <c r="AG304" s="102">
        <f t="shared" si="314"/>
        <v>47.359999999999992</v>
      </c>
      <c r="AH304" s="102">
        <f t="shared" si="314"/>
        <v>49</v>
      </c>
    </row>
    <row r="305" spans="1:34" x14ac:dyDescent="0.2">
      <c r="A305" s="91">
        <v>18</v>
      </c>
      <c r="B305" s="101">
        <v>2</v>
      </c>
      <c r="C305" s="93">
        <f t="shared" si="293"/>
        <v>18020</v>
      </c>
      <c r="D305" s="97">
        <f t="shared" ref="D305:J310" si="315">-(D257-D337)*1/5+D289</f>
        <v>16.599999999999998</v>
      </c>
      <c r="E305" s="97">
        <f t="shared" si="315"/>
        <v>17.160000000000004</v>
      </c>
      <c r="F305" s="97">
        <f t="shared" si="315"/>
        <v>17.72</v>
      </c>
      <c r="G305" s="97">
        <f t="shared" si="315"/>
        <v>18.280000000000005</v>
      </c>
      <c r="H305" s="97">
        <f t="shared" si="315"/>
        <v>18.84</v>
      </c>
      <c r="I305" s="97">
        <f t="shared" si="315"/>
        <v>19.400000000000002</v>
      </c>
      <c r="J305" s="97">
        <f t="shared" si="315"/>
        <v>20.280000000000005</v>
      </c>
      <c r="K305" s="97">
        <f t="shared" ref="K305:AH305" si="316">-(K257-K337)*1/5+K289</f>
        <v>21.159999999999997</v>
      </c>
      <c r="L305" s="97">
        <f t="shared" si="316"/>
        <v>22.04</v>
      </c>
      <c r="M305" s="97">
        <f t="shared" si="316"/>
        <v>22.92</v>
      </c>
      <c r="N305" s="97">
        <f t="shared" si="316"/>
        <v>23.800000000000004</v>
      </c>
      <c r="O305" s="97">
        <f t="shared" si="316"/>
        <v>24.679999999999996</v>
      </c>
      <c r="P305" s="97">
        <f t="shared" si="316"/>
        <v>25.56</v>
      </c>
      <c r="Q305" s="97">
        <f t="shared" si="316"/>
        <v>26.44</v>
      </c>
      <c r="R305" s="97">
        <f t="shared" si="316"/>
        <v>27.320000000000004</v>
      </c>
      <c r="S305" s="97">
        <f t="shared" si="316"/>
        <v>28.199999999999996</v>
      </c>
      <c r="T305" s="97">
        <f t="shared" si="316"/>
        <v>29.440000000000005</v>
      </c>
      <c r="U305" s="97">
        <f t="shared" si="316"/>
        <v>30.679999999999996</v>
      </c>
      <c r="V305" s="97">
        <f t="shared" si="316"/>
        <v>31.92</v>
      </c>
      <c r="W305" s="97">
        <f t="shared" si="316"/>
        <v>33.160000000000011</v>
      </c>
      <c r="X305" s="97">
        <f t="shared" si="316"/>
        <v>34.399999999999991</v>
      </c>
      <c r="Y305" s="97">
        <f t="shared" si="316"/>
        <v>35.879999999999995</v>
      </c>
      <c r="Z305" s="97">
        <f t="shared" si="316"/>
        <v>37.36</v>
      </c>
      <c r="AA305" s="97">
        <f t="shared" si="316"/>
        <v>38.840000000000003</v>
      </c>
      <c r="AB305" s="97">
        <f t="shared" si="316"/>
        <v>40.320000000000007</v>
      </c>
      <c r="AC305" s="97">
        <f t="shared" si="316"/>
        <v>41.800000000000004</v>
      </c>
      <c r="AD305" s="97">
        <f t="shared" si="316"/>
        <v>43.439999999999991</v>
      </c>
      <c r="AE305" s="97">
        <f t="shared" si="316"/>
        <v>45.08</v>
      </c>
      <c r="AF305" s="97">
        <f t="shared" si="316"/>
        <v>46.720000000000006</v>
      </c>
      <c r="AG305" s="97">
        <f t="shared" si="316"/>
        <v>48.359999999999992</v>
      </c>
      <c r="AH305" s="97">
        <f t="shared" si="316"/>
        <v>50</v>
      </c>
    </row>
    <row r="306" spans="1:34" x14ac:dyDescent="0.2">
      <c r="A306" s="91">
        <v>18</v>
      </c>
      <c r="B306" s="92">
        <v>2.2000000000000002</v>
      </c>
      <c r="C306" s="93">
        <f>(A306*100+B306)*10</f>
        <v>18022</v>
      </c>
      <c r="D306" s="102">
        <f t="shared" si="315"/>
        <v>17</v>
      </c>
      <c r="E306" s="102">
        <f t="shared" si="315"/>
        <v>17.600000000000001</v>
      </c>
      <c r="F306" s="102">
        <f t="shared" si="315"/>
        <v>18.200000000000003</v>
      </c>
      <c r="G306" s="102">
        <f t="shared" si="315"/>
        <v>18.800000000000004</v>
      </c>
      <c r="H306" s="102">
        <f t="shared" si="315"/>
        <v>19.400000000000006</v>
      </c>
      <c r="I306" s="102">
        <f t="shared" si="315"/>
        <v>20</v>
      </c>
      <c r="J306" s="102">
        <f t="shared" si="315"/>
        <v>20.760000000000005</v>
      </c>
      <c r="K306" s="102">
        <f t="shared" ref="K306:AH306" si="317">-(K258-K338)*1/5+K290</f>
        <v>21.52</v>
      </c>
      <c r="L306" s="102">
        <f t="shared" si="317"/>
        <v>22.280000000000005</v>
      </c>
      <c r="M306" s="102">
        <f t="shared" si="317"/>
        <v>23.04</v>
      </c>
      <c r="N306" s="102">
        <f t="shared" si="317"/>
        <v>23.800000000000004</v>
      </c>
      <c r="O306" s="102">
        <f t="shared" si="317"/>
        <v>24.879999999999995</v>
      </c>
      <c r="P306" s="102">
        <f t="shared" si="317"/>
        <v>25.959999999999997</v>
      </c>
      <c r="Q306" s="102">
        <f t="shared" si="317"/>
        <v>27.04</v>
      </c>
      <c r="R306" s="102">
        <f t="shared" si="317"/>
        <v>28.12</v>
      </c>
      <c r="S306" s="102">
        <f t="shared" si="317"/>
        <v>29.199999999999996</v>
      </c>
      <c r="T306" s="102">
        <f t="shared" si="317"/>
        <v>30.36</v>
      </c>
      <c r="U306" s="102">
        <f t="shared" si="317"/>
        <v>31.520000000000003</v>
      </c>
      <c r="V306" s="102">
        <f t="shared" si="317"/>
        <v>32.680000000000007</v>
      </c>
      <c r="W306" s="102">
        <f t="shared" si="317"/>
        <v>33.839999999999989</v>
      </c>
      <c r="X306" s="102">
        <f t="shared" si="317"/>
        <v>35</v>
      </c>
      <c r="Y306" s="102">
        <f t="shared" si="317"/>
        <v>36.56</v>
      </c>
      <c r="Z306" s="102">
        <f t="shared" si="317"/>
        <v>38.120000000000005</v>
      </c>
      <c r="AA306" s="102">
        <f t="shared" si="317"/>
        <v>39.679999999999986</v>
      </c>
      <c r="AB306" s="102">
        <f t="shared" si="317"/>
        <v>41.239999999999988</v>
      </c>
      <c r="AC306" s="102">
        <f t="shared" si="317"/>
        <v>42.800000000000004</v>
      </c>
      <c r="AD306" s="102">
        <f t="shared" si="317"/>
        <v>44.439999999999991</v>
      </c>
      <c r="AE306" s="102">
        <f t="shared" si="317"/>
        <v>46.08</v>
      </c>
      <c r="AF306" s="102">
        <f t="shared" si="317"/>
        <v>47.720000000000006</v>
      </c>
      <c r="AG306" s="102">
        <f t="shared" si="317"/>
        <v>49.359999999999992</v>
      </c>
      <c r="AH306" s="102">
        <f t="shared" si="317"/>
        <v>51</v>
      </c>
    </row>
    <row r="307" spans="1:34" x14ac:dyDescent="0.2">
      <c r="A307" s="91">
        <v>18</v>
      </c>
      <c r="B307" s="101">
        <v>2.4</v>
      </c>
      <c r="C307" s="93">
        <f t="shared" ref="C307:C374" si="318">(A307*100+B307)*10</f>
        <v>18024</v>
      </c>
      <c r="D307" s="97">
        <f t="shared" si="315"/>
        <v>17</v>
      </c>
      <c r="E307" s="97">
        <f t="shared" si="315"/>
        <v>17.680000000000003</v>
      </c>
      <c r="F307" s="97">
        <f t="shared" si="315"/>
        <v>18.359999999999996</v>
      </c>
      <c r="G307" s="97">
        <f t="shared" si="315"/>
        <v>19.04</v>
      </c>
      <c r="H307" s="97">
        <f t="shared" si="315"/>
        <v>19.720000000000002</v>
      </c>
      <c r="I307" s="97">
        <f t="shared" si="315"/>
        <v>20.400000000000002</v>
      </c>
      <c r="J307" s="97">
        <f t="shared" si="315"/>
        <v>21.280000000000005</v>
      </c>
      <c r="K307" s="97">
        <f t="shared" ref="K307:AH307" si="319">-(K259-K339)*1/5+K291</f>
        <v>22.159999999999997</v>
      </c>
      <c r="L307" s="97">
        <f t="shared" si="319"/>
        <v>23.04</v>
      </c>
      <c r="M307" s="97">
        <f t="shared" si="319"/>
        <v>23.92</v>
      </c>
      <c r="N307" s="97">
        <f t="shared" si="319"/>
        <v>24.800000000000004</v>
      </c>
      <c r="O307" s="97">
        <f t="shared" si="319"/>
        <v>25.759999999999998</v>
      </c>
      <c r="P307" s="97">
        <f t="shared" si="319"/>
        <v>26.720000000000002</v>
      </c>
      <c r="Q307" s="97">
        <f t="shared" si="319"/>
        <v>27.68</v>
      </c>
      <c r="R307" s="97">
        <f t="shared" si="319"/>
        <v>28.640000000000008</v>
      </c>
      <c r="S307" s="97">
        <f t="shared" si="319"/>
        <v>29.6</v>
      </c>
      <c r="T307" s="97">
        <f t="shared" si="319"/>
        <v>30.88</v>
      </c>
      <c r="U307" s="97">
        <f t="shared" si="319"/>
        <v>32.159999999999989</v>
      </c>
      <c r="V307" s="97">
        <f t="shared" si="319"/>
        <v>33.439999999999991</v>
      </c>
      <c r="W307" s="97">
        <f t="shared" si="319"/>
        <v>34.719999999999992</v>
      </c>
      <c r="X307" s="97">
        <f t="shared" si="319"/>
        <v>36</v>
      </c>
      <c r="Y307" s="97">
        <f t="shared" si="319"/>
        <v>37.440000000000005</v>
      </c>
      <c r="Z307" s="97">
        <f t="shared" si="319"/>
        <v>38.88000000000001</v>
      </c>
      <c r="AA307" s="97">
        <f t="shared" si="319"/>
        <v>40.319999999999993</v>
      </c>
      <c r="AB307" s="97">
        <f t="shared" si="319"/>
        <v>41.76</v>
      </c>
      <c r="AC307" s="97">
        <f t="shared" si="319"/>
        <v>43.199999999999996</v>
      </c>
      <c r="AD307" s="97">
        <f t="shared" si="319"/>
        <v>44.96</v>
      </c>
      <c r="AE307" s="97">
        <f t="shared" si="319"/>
        <v>46.720000000000006</v>
      </c>
      <c r="AF307" s="97">
        <f t="shared" si="319"/>
        <v>48.480000000000011</v>
      </c>
      <c r="AG307" s="97">
        <f t="shared" si="319"/>
        <v>50.239999999999995</v>
      </c>
      <c r="AH307" s="97">
        <f t="shared" si="319"/>
        <v>52</v>
      </c>
    </row>
    <row r="308" spans="1:34" x14ac:dyDescent="0.2">
      <c r="A308" s="91">
        <v>18</v>
      </c>
      <c r="B308" s="92">
        <v>2.6</v>
      </c>
      <c r="C308" s="93">
        <f t="shared" si="318"/>
        <v>18026</v>
      </c>
      <c r="D308" s="102">
        <f t="shared" si="315"/>
        <v>17</v>
      </c>
      <c r="E308" s="102">
        <f t="shared" si="315"/>
        <v>17.680000000000003</v>
      </c>
      <c r="F308" s="102">
        <f t="shared" si="315"/>
        <v>18.359999999999996</v>
      </c>
      <c r="G308" s="102">
        <f t="shared" si="315"/>
        <v>19.04</v>
      </c>
      <c r="H308" s="102">
        <f t="shared" si="315"/>
        <v>19.720000000000002</v>
      </c>
      <c r="I308" s="102">
        <f t="shared" si="315"/>
        <v>20.400000000000002</v>
      </c>
      <c r="J308" s="102">
        <f t="shared" si="315"/>
        <v>21.280000000000005</v>
      </c>
      <c r="K308" s="102">
        <f t="shared" ref="K308:AH308" si="320">-(K260-K340)*1/5+K292</f>
        <v>22.159999999999997</v>
      </c>
      <c r="L308" s="102">
        <f t="shared" si="320"/>
        <v>23.04</v>
      </c>
      <c r="M308" s="102">
        <f t="shared" si="320"/>
        <v>23.92</v>
      </c>
      <c r="N308" s="102">
        <f t="shared" si="320"/>
        <v>24.800000000000004</v>
      </c>
      <c r="O308" s="102">
        <f t="shared" si="320"/>
        <v>25.959999999999997</v>
      </c>
      <c r="P308" s="102">
        <f t="shared" si="320"/>
        <v>27.12</v>
      </c>
      <c r="Q308" s="102">
        <f t="shared" si="320"/>
        <v>28.279999999999994</v>
      </c>
      <c r="R308" s="102">
        <f t="shared" si="320"/>
        <v>29.439999999999998</v>
      </c>
      <c r="S308" s="102">
        <f t="shared" si="320"/>
        <v>30.600000000000005</v>
      </c>
      <c r="T308" s="102">
        <f t="shared" si="320"/>
        <v>31.759999999999994</v>
      </c>
      <c r="U308" s="102">
        <f t="shared" si="320"/>
        <v>32.919999999999995</v>
      </c>
      <c r="V308" s="102">
        <f t="shared" si="320"/>
        <v>34.08</v>
      </c>
      <c r="W308" s="102">
        <f t="shared" si="320"/>
        <v>35.24</v>
      </c>
      <c r="X308" s="102">
        <f t="shared" si="320"/>
        <v>36.399999999999991</v>
      </c>
      <c r="Y308" s="102">
        <f t="shared" si="320"/>
        <v>37.959999999999994</v>
      </c>
      <c r="Z308" s="102">
        <f t="shared" si="320"/>
        <v>39.519999999999996</v>
      </c>
      <c r="AA308" s="102">
        <f t="shared" si="320"/>
        <v>41.08</v>
      </c>
      <c r="AB308" s="102">
        <f t="shared" si="320"/>
        <v>42.64</v>
      </c>
      <c r="AC308" s="102">
        <f t="shared" si="320"/>
        <v>44.199999999999996</v>
      </c>
      <c r="AD308" s="102">
        <f t="shared" si="320"/>
        <v>46.040000000000006</v>
      </c>
      <c r="AE308" s="102">
        <f t="shared" si="320"/>
        <v>47.879999999999995</v>
      </c>
      <c r="AF308" s="102">
        <f t="shared" si="320"/>
        <v>49.720000000000006</v>
      </c>
      <c r="AG308" s="102">
        <f t="shared" si="320"/>
        <v>51.560000000000016</v>
      </c>
      <c r="AH308" s="102">
        <f t="shared" si="320"/>
        <v>53.399999999999991</v>
      </c>
    </row>
    <row r="309" spans="1:34" x14ac:dyDescent="0.2">
      <c r="A309" s="91">
        <v>18</v>
      </c>
      <c r="B309" s="101">
        <v>2.8</v>
      </c>
      <c r="C309" s="93">
        <f t="shared" si="318"/>
        <v>18028</v>
      </c>
      <c r="D309" s="97">
        <f t="shared" si="315"/>
        <v>18</v>
      </c>
      <c r="E309" s="97">
        <f t="shared" si="315"/>
        <v>18.680000000000003</v>
      </c>
      <c r="F309" s="97">
        <f t="shared" si="315"/>
        <v>19.360000000000007</v>
      </c>
      <c r="G309" s="97">
        <f t="shared" si="315"/>
        <v>20.04</v>
      </c>
      <c r="H309" s="97">
        <f t="shared" si="315"/>
        <v>20.720000000000002</v>
      </c>
      <c r="I309" s="97">
        <f t="shared" si="315"/>
        <v>21.400000000000002</v>
      </c>
      <c r="J309" s="97">
        <f t="shared" si="315"/>
        <v>22.159999999999997</v>
      </c>
      <c r="K309" s="97">
        <f t="shared" ref="K309:AH309" si="321">-(K261-K341)*1/5+K293</f>
        <v>22.92</v>
      </c>
      <c r="L309" s="97">
        <f t="shared" si="321"/>
        <v>23.680000000000007</v>
      </c>
      <c r="M309" s="97">
        <f t="shared" si="321"/>
        <v>24.44</v>
      </c>
      <c r="N309" s="97">
        <f t="shared" si="321"/>
        <v>25.199999999999996</v>
      </c>
      <c r="O309" s="97">
        <f t="shared" si="321"/>
        <v>26.279999999999998</v>
      </c>
      <c r="P309" s="97">
        <f t="shared" si="321"/>
        <v>27.36</v>
      </c>
      <c r="Q309" s="97">
        <f t="shared" si="321"/>
        <v>28.440000000000005</v>
      </c>
      <c r="R309" s="97">
        <f t="shared" si="321"/>
        <v>29.520000000000003</v>
      </c>
      <c r="S309" s="97">
        <f t="shared" si="321"/>
        <v>30.600000000000005</v>
      </c>
      <c r="T309" s="97">
        <f t="shared" si="321"/>
        <v>31.959999999999997</v>
      </c>
      <c r="U309" s="97">
        <f t="shared" si="321"/>
        <v>33.32</v>
      </c>
      <c r="V309" s="97">
        <f t="shared" si="321"/>
        <v>34.680000000000007</v>
      </c>
      <c r="W309" s="97">
        <f t="shared" si="321"/>
        <v>36.039999999999992</v>
      </c>
      <c r="X309" s="97">
        <f t="shared" si="321"/>
        <v>37.399999999999991</v>
      </c>
      <c r="Y309" s="97">
        <f t="shared" si="321"/>
        <v>38.959999999999994</v>
      </c>
      <c r="Z309" s="97">
        <f t="shared" si="321"/>
        <v>40.519999999999996</v>
      </c>
      <c r="AA309" s="97">
        <f t="shared" si="321"/>
        <v>42.08</v>
      </c>
      <c r="AB309" s="97">
        <f t="shared" si="321"/>
        <v>43.64</v>
      </c>
      <c r="AC309" s="97">
        <f t="shared" si="321"/>
        <v>45.199999999999996</v>
      </c>
      <c r="AD309" s="97">
        <f t="shared" si="321"/>
        <v>47.040000000000006</v>
      </c>
      <c r="AE309" s="97">
        <f t="shared" si="321"/>
        <v>48.879999999999995</v>
      </c>
      <c r="AF309" s="97">
        <f t="shared" si="321"/>
        <v>50.720000000000006</v>
      </c>
      <c r="AG309" s="97">
        <f t="shared" si="321"/>
        <v>52.560000000000016</v>
      </c>
      <c r="AH309" s="97">
        <f t="shared" si="321"/>
        <v>54.399999999999991</v>
      </c>
    </row>
    <row r="310" spans="1:34" x14ac:dyDescent="0.2">
      <c r="A310" s="91">
        <v>18</v>
      </c>
      <c r="B310" s="92">
        <v>3</v>
      </c>
      <c r="C310" s="93">
        <f t="shared" si="318"/>
        <v>18030</v>
      </c>
      <c r="D310" s="102">
        <f t="shared" si="315"/>
        <v>18</v>
      </c>
      <c r="E310" s="102">
        <f t="shared" si="315"/>
        <v>18.680000000000003</v>
      </c>
      <c r="F310" s="102">
        <f t="shared" si="315"/>
        <v>19.360000000000007</v>
      </c>
      <c r="G310" s="102">
        <f t="shared" si="315"/>
        <v>20.04</v>
      </c>
      <c r="H310" s="102">
        <f t="shared" si="315"/>
        <v>20.720000000000002</v>
      </c>
      <c r="I310" s="102">
        <f t="shared" si="315"/>
        <v>21.400000000000002</v>
      </c>
      <c r="J310" s="102">
        <f t="shared" si="315"/>
        <v>22.280000000000005</v>
      </c>
      <c r="K310" s="102">
        <f t="shared" ref="K310:AH310" si="322">-(K262-K342)*1/5+K294</f>
        <v>23.159999999999997</v>
      </c>
      <c r="L310" s="102">
        <f t="shared" si="322"/>
        <v>24.04</v>
      </c>
      <c r="M310" s="102">
        <f t="shared" si="322"/>
        <v>24.92</v>
      </c>
      <c r="N310" s="102">
        <f t="shared" si="322"/>
        <v>25.800000000000004</v>
      </c>
      <c r="O310" s="102">
        <f t="shared" si="322"/>
        <v>26.959999999999997</v>
      </c>
      <c r="P310" s="102">
        <f t="shared" si="322"/>
        <v>28.12</v>
      </c>
      <c r="Q310" s="102">
        <f t="shared" si="322"/>
        <v>29.279999999999994</v>
      </c>
      <c r="R310" s="102">
        <f t="shared" si="322"/>
        <v>30.439999999999998</v>
      </c>
      <c r="S310" s="102">
        <f t="shared" si="322"/>
        <v>31.600000000000005</v>
      </c>
      <c r="T310" s="102">
        <f t="shared" si="322"/>
        <v>32.959999999999994</v>
      </c>
      <c r="U310" s="102">
        <f t="shared" si="322"/>
        <v>34.32</v>
      </c>
      <c r="V310" s="102">
        <f t="shared" si="322"/>
        <v>35.680000000000007</v>
      </c>
      <c r="W310" s="102">
        <f t="shared" si="322"/>
        <v>37.039999999999992</v>
      </c>
      <c r="X310" s="102">
        <f t="shared" si="322"/>
        <v>38.399999999999991</v>
      </c>
      <c r="Y310" s="102">
        <f t="shared" si="322"/>
        <v>39.959999999999994</v>
      </c>
      <c r="Z310" s="102">
        <f t="shared" si="322"/>
        <v>41.519999999999996</v>
      </c>
      <c r="AA310" s="102">
        <f t="shared" si="322"/>
        <v>43.08</v>
      </c>
      <c r="AB310" s="102">
        <f t="shared" si="322"/>
        <v>44.64</v>
      </c>
      <c r="AC310" s="102">
        <f t="shared" si="322"/>
        <v>46.199999999999996</v>
      </c>
      <c r="AD310" s="102">
        <f t="shared" si="322"/>
        <v>48.040000000000006</v>
      </c>
      <c r="AE310" s="102">
        <f t="shared" si="322"/>
        <v>49.879999999999995</v>
      </c>
      <c r="AF310" s="102">
        <f t="shared" si="322"/>
        <v>51.720000000000006</v>
      </c>
      <c r="AG310" s="102">
        <f t="shared" si="322"/>
        <v>53.560000000000016</v>
      </c>
      <c r="AH310" s="102">
        <f t="shared" si="322"/>
        <v>55.399999999999991</v>
      </c>
    </row>
    <row r="311" spans="1:34" x14ac:dyDescent="0.2">
      <c r="A311" s="91">
        <v>19</v>
      </c>
      <c r="B311" s="92">
        <v>0</v>
      </c>
      <c r="C311" s="93">
        <f t="shared" si="318"/>
        <v>19000</v>
      </c>
      <c r="D311" s="102">
        <v>12.8</v>
      </c>
      <c r="E311" s="102">
        <v>13.44</v>
      </c>
      <c r="F311" s="102">
        <v>14.08</v>
      </c>
      <c r="G311" s="102">
        <v>14.72</v>
      </c>
      <c r="H311" s="102">
        <v>15.36</v>
      </c>
      <c r="I311" s="102">
        <v>16</v>
      </c>
      <c r="J311" s="102">
        <v>16.440000000000001</v>
      </c>
      <c r="K311" s="102">
        <v>16.88</v>
      </c>
      <c r="L311" s="102">
        <v>17.32</v>
      </c>
      <c r="M311" s="102">
        <v>17.760000000000002</v>
      </c>
      <c r="N311" s="102">
        <v>18.2</v>
      </c>
      <c r="O311" s="102">
        <v>19.04</v>
      </c>
      <c r="P311" s="102">
        <v>19.88</v>
      </c>
      <c r="Q311" s="102">
        <v>20.72</v>
      </c>
      <c r="R311" s="102">
        <v>21.56</v>
      </c>
      <c r="S311" s="102">
        <v>22.4</v>
      </c>
      <c r="T311" s="102">
        <v>23.24</v>
      </c>
      <c r="U311" s="102">
        <v>24.08</v>
      </c>
      <c r="V311" s="102">
        <v>24.92</v>
      </c>
      <c r="W311" s="102">
        <v>25.76</v>
      </c>
      <c r="X311" s="102">
        <v>26.6</v>
      </c>
      <c r="Y311" s="102">
        <v>27.64</v>
      </c>
      <c r="Z311" s="102">
        <v>28.68</v>
      </c>
      <c r="AA311" s="102">
        <v>29.72</v>
      </c>
      <c r="AB311" s="102">
        <v>30.76</v>
      </c>
      <c r="AC311" s="102">
        <v>31.8</v>
      </c>
      <c r="AD311" s="102">
        <v>32.92</v>
      </c>
      <c r="AE311" s="102">
        <v>34.04</v>
      </c>
      <c r="AF311" s="102">
        <v>35.159999999999997</v>
      </c>
      <c r="AG311" s="102">
        <v>36.28</v>
      </c>
      <c r="AH311" s="102">
        <v>37.4</v>
      </c>
    </row>
    <row r="312" spans="1:34" x14ac:dyDescent="0.2">
      <c r="A312" s="91">
        <v>19</v>
      </c>
      <c r="B312" s="92">
        <v>0.2</v>
      </c>
      <c r="C312" s="93">
        <f t="shared" si="318"/>
        <v>19002</v>
      </c>
      <c r="D312" s="102">
        <v>12.8</v>
      </c>
      <c r="E312" s="102">
        <v>13.44</v>
      </c>
      <c r="F312" s="102">
        <v>14.08</v>
      </c>
      <c r="G312" s="102">
        <v>14.72</v>
      </c>
      <c r="H312" s="102">
        <v>15.36</v>
      </c>
      <c r="I312" s="102">
        <v>16</v>
      </c>
      <c r="J312" s="102">
        <v>16.440000000000001</v>
      </c>
      <c r="K312" s="102">
        <v>16.88</v>
      </c>
      <c r="L312" s="102">
        <v>17.32</v>
      </c>
      <c r="M312" s="102">
        <v>17.760000000000002</v>
      </c>
      <c r="N312" s="102">
        <v>18.2</v>
      </c>
      <c r="O312" s="102">
        <v>19.04</v>
      </c>
      <c r="P312" s="102">
        <v>19.88</v>
      </c>
      <c r="Q312" s="102">
        <v>20.72</v>
      </c>
      <c r="R312" s="102">
        <v>21.56</v>
      </c>
      <c r="S312" s="102">
        <v>22.4</v>
      </c>
      <c r="T312" s="102">
        <v>23.24</v>
      </c>
      <c r="U312" s="102">
        <v>24.08</v>
      </c>
      <c r="V312" s="102">
        <v>24.92</v>
      </c>
      <c r="W312" s="102">
        <v>25.76</v>
      </c>
      <c r="X312" s="102">
        <v>26.6</v>
      </c>
      <c r="Y312" s="102">
        <v>27.64</v>
      </c>
      <c r="Z312" s="102">
        <v>28.68</v>
      </c>
      <c r="AA312" s="102">
        <v>29.72</v>
      </c>
      <c r="AB312" s="102">
        <v>30.76</v>
      </c>
      <c r="AC312" s="102">
        <v>31.8</v>
      </c>
      <c r="AD312" s="102">
        <v>32.92</v>
      </c>
      <c r="AE312" s="102">
        <v>34.04</v>
      </c>
      <c r="AF312" s="102">
        <v>35.159999999999997</v>
      </c>
      <c r="AG312" s="102">
        <v>36.28</v>
      </c>
      <c r="AH312" s="102">
        <v>37.4</v>
      </c>
    </row>
    <row r="313" spans="1:34" x14ac:dyDescent="0.2">
      <c r="A313" s="91">
        <v>19</v>
      </c>
      <c r="B313" s="95">
        <v>0.4</v>
      </c>
      <c r="C313" s="93">
        <f t="shared" si="318"/>
        <v>19004</v>
      </c>
      <c r="D313" s="97">
        <f t="shared" ref="D313:AH313" si="323">-(D249-D329)*1/5+D297</f>
        <v>12.799999999999997</v>
      </c>
      <c r="E313" s="97">
        <f t="shared" si="323"/>
        <v>13.440000000000001</v>
      </c>
      <c r="F313" s="97">
        <f t="shared" si="323"/>
        <v>14.08</v>
      </c>
      <c r="G313" s="97">
        <f t="shared" si="323"/>
        <v>14.719999999999999</v>
      </c>
      <c r="H313" s="97">
        <f t="shared" si="323"/>
        <v>15.36</v>
      </c>
      <c r="I313" s="97">
        <f t="shared" si="323"/>
        <v>16</v>
      </c>
      <c r="J313" s="97">
        <f t="shared" si="323"/>
        <v>16.440000000000005</v>
      </c>
      <c r="K313" s="97">
        <f t="shared" si="323"/>
        <v>16.879999999999995</v>
      </c>
      <c r="L313" s="97">
        <f t="shared" si="323"/>
        <v>17.32</v>
      </c>
      <c r="M313" s="97">
        <f t="shared" si="323"/>
        <v>17.760000000000005</v>
      </c>
      <c r="N313" s="97">
        <f t="shared" si="323"/>
        <v>18.200000000000003</v>
      </c>
      <c r="O313" s="97">
        <f t="shared" si="323"/>
        <v>19.040000000000006</v>
      </c>
      <c r="P313" s="97">
        <f t="shared" si="323"/>
        <v>19.879999999999995</v>
      </c>
      <c r="Q313" s="97">
        <f t="shared" si="323"/>
        <v>20.72</v>
      </c>
      <c r="R313" s="97">
        <f t="shared" si="323"/>
        <v>21.560000000000002</v>
      </c>
      <c r="S313" s="97">
        <f t="shared" si="323"/>
        <v>22.400000000000006</v>
      </c>
      <c r="T313" s="97">
        <f t="shared" si="323"/>
        <v>23.239999999999995</v>
      </c>
      <c r="U313" s="97">
        <f t="shared" si="323"/>
        <v>24.08</v>
      </c>
      <c r="V313" s="97">
        <f t="shared" si="323"/>
        <v>24.92</v>
      </c>
      <c r="W313" s="97">
        <f t="shared" si="323"/>
        <v>25.760000000000005</v>
      </c>
      <c r="X313" s="97">
        <f t="shared" si="323"/>
        <v>26.599999999999994</v>
      </c>
      <c r="Y313" s="97">
        <f t="shared" si="323"/>
        <v>27.64</v>
      </c>
      <c r="Z313" s="97">
        <f t="shared" si="323"/>
        <v>28.680000000000007</v>
      </c>
      <c r="AA313" s="97">
        <f t="shared" si="323"/>
        <v>29.720000000000006</v>
      </c>
      <c r="AB313" s="97">
        <f t="shared" si="323"/>
        <v>30.759999999999994</v>
      </c>
      <c r="AC313" s="97">
        <f t="shared" si="323"/>
        <v>31.800000000000008</v>
      </c>
      <c r="AD313" s="97">
        <f t="shared" si="323"/>
        <v>32.919999999999995</v>
      </c>
      <c r="AE313" s="97">
        <f t="shared" si="323"/>
        <v>34.040000000000006</v>
      </c>
      <c r="AF313" s="97">
        <f t="shared" si="323"/>
        <v>35.159999999999989</v>
      </c>
      <c r="AG313" s="97">
        <f t="shared" si="323"/>
        <v>36.28</v>
      </c>
      <c r="AH313" s="97">
        <f t="shared" si="323"/>
        <v>37.400000000000006</v>
      </c>
    </row>
    <row r="314" spans="1:34" x14ac:dyDescent="0.2">
      <c r="A314" s="91">
        <v>19</v>
      </c>
      <c r="B314" s="92">
        <v>0.6</v>
      </c>
      <c r="C314" s="93">
        <f t="shared" si="318"/>
        <v>19006</v>
      </c>
      <c r="D314" s="102">
        <f t="shared" ref="D314:AH314" si="324">-(D250-D330)*1/5+D298</f>
        <v>13.799999999999997</v>
      </c>
      <c r="E314" s="102">
        <f t="shared" si="324"/>
        <v>14.240000000000002</v>
      </c>
      <c r="F314" s="102">
        <f t="shared" si="324"/>
        <v>14.680000000000003</v>
      </c>
      <c r="G314" s="102">
        <f t="shared" si="324"/>
        <v>15.12</v>
      </c>
      <c r="H314" s="102">
        <f t="shared" si="324"/>
        <v>15.560000000000002</v>
      </c>
      <c r="I314" s="102">
        <f t="shared" si="324"/>
        <v>16</v>
      </c>
      <c r="J314" s="102">
        <f t="shared" si="324"/>
        <v>16.640000000000004</v>
      </c>
      <c r="K314" s="102">
        <f t="shared" si="324"/>
        <v>17.279999999999994</v>
      </c>
      <c r="L314" s="102">
        <f t="shared" si="324"/>
        <v>17.919999999999998</v>
      </c>
      <c r="M314" s="102">
        <f t="shared" si="324"/>
        <v>18.560000000000002</v>
      </c>
      <c r="N314" s="102">
        <f t="shared" si="324"/>
        <v>19.200000000000003</v>
      </c>
      <c r="O314" s="102">
        <f t="shared" si="324"/>
        <v>19.879999999999995</v>
      </c>
      <c r="P314" s="102">
        <f t="shared" si="324"/>
        <v>20.560000000000002</v>
      </c>
      <c r="Q314" s="102">
        <f t="shared" si="324"/>
        <v>21.240000000000009</v>
      </c>
      <c r="R314" s="102">
        <f t="shared" si="324"/>
        <v>21.92</v>
      </c>
      <c r="S314" s="102">
        <f t="shared" si="324"/>
        <v>22.599999999999994</v>
      </c>
      <c r="T314" s="102">
        <f t="shared" si="324"/>
        <v>23.599999999999994</v>
      </c>
      <c r="U314" s="102">
        <f t="shared" si="324"/>
        <v>24.599999999999994</v>
      </c>
      <c r="V314" s="102">
        <f t="shared" si="324"/>
        <v>25.599999999999994</v>
      </c>
      <c r="W314" s="102">
        <f t="shared" si="324"/>
        <v>26.599999999999994</v>
      </c>
      <c r="X314" s="102">
        <f t="shared" si="324"/>
        <v>27.599999999999994</v>
      </c>
      <c r="Y314" s="102">
        <f t="shared" si="324"/>
        <v>28.68</v>
      </c>
      <c r="Z314" s="102">
        <f t="shared" si="324"/>
        <v>29.760000000000005</v>
      </c>
      <c r="AA314" s="102">
        <f t="shared" si="324"/>
        <v>30.840000000000007</v>
      </c>
      <c r="AB314" s="102">
        <f t="shared" si="324"/>
        <v>31.919999999999991</v>
      </c>
      <c r="AC314" s="102">
        <f t="shared" si="324"/>
        <v>33</v>
      </c>
      <c r="AD314" s="102">
        <f t="shared" si="324"/>
        <v>34.120000000000012</v>
      </c>
      <c r="AE314" s="102">
        <f t="shared" si="324"/>
        <v>35.239999999999995</v>
      </c>
      <c r="AF314" s="102">
        <f t="shared" si="324"/>
        <v>36.360000000000007</v>
      </c>
      <c r="AG314" s="102">
        <f t="shared" si="324"/>
        <v>37.47999999999999</v>
      </c>
      <c r="AH314" s="102">
        <f t="shared" si="324"/>
        <v>38.599999999999994</v>
      </c>
    </row>
    <row r="315" spans="1:34" x14ac:dyDescent="0.2">
      <c r="A315" s="91">
        <v>19</v>
      </c>
      <c r="B315" s="101">
        <v>0.8</v>
      </c>
      <c r="C315" s="93">
        <f t="shared" si="318"/>
        <v>19008</v>
      </c>
      <c r="D315" s="97">
        <f t="shared" ref="D315:AH315" si="325">-(D251-D331)*1/5+D299</f>
        <v>13.799999999999997</v>
      </c>
      <c r="E315" s="97">
        <f t="shared" si="325"/>
        <v>14.240000000000002</v>
      </c>
      <c r="F315" s="97">
        <f t="shared" si="325"/>
        <v>14.680000000000003</v>
      </c>
      <c r="G315" s="97">
        <f t="shared" si="325"/>
        <v>15.12</v>
      </c>
      <c r="H315" s="97">
        <f t="shared" si="325"/>
        <v>15.560000000000002</v>
      </c>
      <c r="I315" s="97">
        <f t="shared" si="325"/>
        <v>16</v>
      </c>
      <c r="J315" s="97">
        <f t="shared" si="325"/>
        <v>16.640000000000004</v>
      </c>
      <c r="K315" s="97">
        <f t="shared" si="325"/>
        <v>17.279999999999994</v>
      </c>
      <c r="L315" s="97">
        <f t="shared" si="325"/>
        <v>17.919999999999998</v>
      </c>
      <c r="M315" s="97">
        <f t="shared" si="325"/>
        <v>18.560000000000002</v>
      </c>
      <c r="N315" s="97">
        <f t="shared" si="325"/>
        <v>19.200000000000003</v>
      </c>
      <c r="O315" s="97">
        <f t="shared" si="325"/>
        <v>20.040000000000006</v>
      </c>
      <c r="P315" s="97">
        <f t="shared" si="325"/>
        <v>20.879999999999995</v>
      </c>
      <c r="Q315" s="97">
        <f t="shared" si="325"/>
        <v>21.72</v>
      </c>
      <c r="R315" s="97">
        <f t="shared" si="325"/>
        <v>22.560000000000002</v>
      </c>
      <c r="S315" s="97">
        <f t="shared" si="325"/>
        <v>23.400000000000006</v>
      </c>
      <c r="T315" s="97">
        <f t="shared" si="325"/>
        <v>24.279999999999998</v>
      </c>
      <c r="U315" s="97">
        <f t="shared" si="325"/>
        <v>25.160000000000004</v>
      </c>
      <c r="V315" s="97">
        <f t="shared" si="325"/>
        <v>26.04</v>
      </c>
      <c r="W315" s="97">
        <f t="shared" si="325"/>
        <v>26.920000000000009</v>
      </c>
      <c r="X315" s="97">
        <f t="shared" si="325"/>
        <v>27.8</v>
      </c>
      <c r="Y315" s="97">
        <f t="shared" si="325"/>
        <v>29.04</v>
      </c>
      <c r="Z315" s="97">
        <f t="shared" si="325"/>
        <v>30.27999999999999</v>
      </c>
      <c r="AA315" s="97">
        <f t="shared" si="325"/>
        <v>31.519999999999992</v>
      </c>
      <c r="AB315" s="97">
        <f t="shared" si="325"/>
        <v>32.759999999999991</v>
      </c>
      <c r="AC315" s="97">
        <f t="shared" si="325"/>
        <v>34</v>
      </c>
      <c r="AD315" s="97">
        <f t="shared" si="325"/>
        <v>35.280000000000008</v>
      </c>
      <c r="AE315" s="97">
        <f t="shared" si="325"/>
        <v>36.560000000000016</v>
      </c>
      <c r="AF315" s="97">
        <f t="shared" si="325"/>
        <v>37.839999999999996</v>
      </c>
      <c r="AG315" s="97">
        <f t="shared" si="325"/>
        <v>39.120000000000005</v>
      </c>
      <c r="AH315" s="97">
        <f t="shared" si="325"/>
        <v>40.400000000000006</v>
      </c>
    </row>
    <row r="316" spans="1:34" x14ac:dyDescent="0.2">
      <c r="A316" s="91">
        <v>19</v>
      </c>
      <c r="B316" s="92">
        <v>1</v>
      </c>
      <c r="C316" s="93">
        <f t="shared" si="318"/>
        <v>19010</v>
      </c>
      <c r="D316" s="102">
        <f t="shared" ref="D316:AH316" si="326">-(D252-D332)*1/5+D300</f>
        <v>14</v>
      </c>
      <c r="E316" s="102">
        <f t="shared" si="326"/>
        <v>14.600000000000001</v>
      </c>
      <c r="F316" s="102">
        <f t="shared" si="326"/>
        <v>15.200000000000003</v>
      </c>
      <c r="G316" s="102">
        <f t="shared" si="326"/>
        <v>15.800000000000002</v>
      </c>
      <c r="H316" s="102">
        <f t="shared" si="326"/>
        <v>16.400000000000006</v>
      </c>
      <c r="I316" s="102">
        <f t="shared" si="326"/>
        <v>17</v>
      </c>
      <c r="J316" s="102">
        <f t="shared" si="326"/>
        <v>17.640000000000004</v>
      </c>
      <c r="K316" s="102">
        <f t="shared" si="326"/>
        <v>18.280000000000008</v>
      </c>
      <c r="L316" s="102">
        <f t="shared" si="326"/>
        <v>18.919999999999998</v>
      </c>
      <c r="M316" s="102">
        <f t="shared" si="326"/>
        <v>19.560000000000002</v>
      </c>
      <c r="N316" s="102">
        <f t="shared" si="326"/>
        <v>20.200000000000003</v>
      </c>
      <c r="O316" s="102">
        <f t="shared" si="326"/>
        <v>20.879999999999995</v>
      </c>
      <c r="P316" s="102">
        <f t="shared" si="326"/>
        <v>21.560000000000002</v>
      </c>
      <c r="Q316" s="102">
        <f t="shared" si="326"/>
        <v>22.240000000000009</v>
      </c>
      <c r="R316" s="102">
        <f t="shared" si="326"/>
        <v>22.92</v>
      </c>
      <c r="S316" s="102">
        <f t="shared" si="326"/>
        <v>23.599999999999994</v>
      </c>
      <c r="T316" s="102">
        <f t="shared" si="326"/>
        <v>24.639999999999997</v>
      </c>
      <c r="U316" s="102">
        <f t="shared" si="326"/>
        <v>25.68</v>
      </c>
      <c r="V316" s="102">
        <f t="shared" si="326"/>
        <v>26.720000000000006</v>
      </c>
      <c r="W316" s="102">
        <f t="shared" si="326"/>
        <v>27.76</v>
      </c>
      <c r="X316" s="102">
        <f t="shared" si="326"/>
        <v>28.800000000000004</v>
      </c>
      <c r="Y316" s="102">
        <f t="shared" si="326"/>
        <v>30.04</v>
      </c>
      <c r="Z316" s="102">
        <f t="shared" si="326"/>
        <v>31.27999999999999</v>
      </c>
      <c r="AA316" s="102">
        <f t="shared" si="326"/>
        <v>32.519999999999989</v>
      </c>
      <c r="AB316" s="102">
        <f t="shared" si="326"/>
        <v>33.759999999999991</v>
      </c>
      <c r="AC316" s="102">
        <f t="shared" si="326"/>
        <v>35</v>
      </c>
      <c r="AD316" s="102">
        <f t="shared" si="326"/>
        <v>36.320000000000007</v>
      </c>
      <c r="AE316" s="102">
        <f t="shared" si="326"/>
        <v>37.640000000000015</v>
      </c>
      <c r="AF316" s="102">
        <f t="shared" si="326"/>
        <v>38.959999999999994</v>
      </c>
      <c r="AG316" s="102">
        <f t="shared" si="326"/>
        <v>40.28</v>
      </c>
      <c r="AH316" s="102">
        <f t="shared" si="326"/>
        <v>41.599999999999994</v>
      </c>
    </row>
    <row r="317" spans="1:34" x14ac:dyDescent="0.2">
      <c r="A317" s="91">
        <v>19</v>
      </c>
      <c r="B317" s="101">
        <v>1.2</v>
      </c>
      <c r="C317" s="93">
        <f t="shared" si="318"/>
        <v>19012</v>
      </c>
      <c r="D317" s="97">
        <f t="shared" ref="D317:AH317" si="327">-(D253-D333)*1/5+D301</f>
        <v>14</v>
      </c>
      <c r="E317" s="97">
        <f t="shared" si="327"/>
        <v>14.600000000000001</v>
      </c>
      <c r="F317" s="97">
        <f t="shared" si="327"/>
        <v>15.200000000000003</v>
      </c>
      <c r="G317" s="97">
        <f t="shared" si="327"/>
        <v>15.800000000000002</v>
      </c>
      <c r="H317" s="97">
        <f t="shared" si="327"/>
        <v>16.400000000000006</v>
      </c>
      <c r="I317" s="97">
        <f t="shared" si="327"/>
        <v>17</v>
      </c>
      <c r="J317" s="97">
        <f t="shared" si="327"/>
        <v>17.640000000000004</v>
      </c>
      <c r="K317" s="97">
        <f t="shared" si="327"/>
        <v>18.280000000000008</v>
      </c>
      <c r="L317" s="97">
        <f t="shared" si="327"/>
        <v>18.919999999999998</v>
      </c>
      <c r="M317" s="97">
        <f t="shared" si="327"/>
        <v>19.560000000000002</v>
      </c>
      <c r="N317" s="97">
        <f t="shared" si="327"/>
        <v>20.200000000000003</v>
      </c>
      <c r="O317" s="97">
        <f t="shared" si="327"/>
        <v>21.079999999999995</v>
      </c>
      <c r="P317" s="97">
        <f t="shared" si="327"/>
        <v>21.96</v>
      </c>
      <c r="Q317" s="97">
        <f t="shared" si="327"/>
        <v>22.840000000000007</v>
      </c>
      <c r="R317" s="97">
        <f t="shared" si="327"/>
        <v>23.72</v>
      </c>
      <c r="S317" s="97">
        <f t="shared" si="327"/>
        <v>24.599999999999994</v>
      </c>
      <c r="T317" s="97">
        <f t="shared" si="327"/>
        <v>25.64</v>
      </c>
      <c r="U317" s="97">
        <f t="shared" si="327"/>
        <v>26.680000000000007</v>
      </c>
      <c r="V317" s="97">
        <f t="shared" si="327"/>
        <v>27.720000000000002</v>
      </c>
      <c r="W317" s="97">
        <f t="shared" si="327"/>
        <v>28.759999999999998</v>
      </c>
      <c r="X317" s="97">
        <f t="shared" si="327"/>
        <v>29.800000000000004</v>
      </c>
      <c r="Y317" s="97">
        <f t="shared" si="327"/>
        <v>30.919999999999995</v>
      </c>
      <c r="Z317" s="97">
        <f t="shared" si="327"/>
        <v>32.040000000000006</v>
      </c>
      <c r="AA317" s="97">
        <f t="shared" si="327"/>
        <v>33.159999999999989</v>
      </c>
      <c r="AB317" s="97">
        <f t="shared" si="327"/>
        <v>34.28</v>
      </c>
      <c r="AC317" s="97">
        <f t="shared" si="327"/>
        <v>35.400000000000006</v>
      </c>
      <c r="AD317" s="97">
        <f t="shared" si="327"/>
        <v>36.840000000000011</v>
      </c>
      <c r="AE317" s="97">
        <f t="shared" si="327"/>
        <v>38.279999999999987</v>
      </c>
      <c r="AF317" s="97">
        <f t="shared" si="327"/>
        <v>39.719999999999992</v>
      </c>
      <c r="AG317" s="97">
        <f t="shared" si="327"/>
        <v>41.16</v>
      </c>
      <c r="AH317" s="97">
        <f t="shared" si="327"/>
        <v>42.599999999999994</v>
      </c>
    </row>
    <row r="318" spans="1:34" x14ac:dyDescent="0.2">
      <c r="A318" s="91">
        <v>19</v>
      </c>
      <c r="B318" s="92">
        <v>1.4</v>
      </c>
      <c r="C318" s="93">
        <f t="shared" si="318"/>
        <v>19014</v>
      </c>
      <c r="D318" s="102">
        <f t="shared" ref="D318:AH318" si="328">-(D254-D334)*1/5+D302</f>
        <v>14.799999999999997</v>
      </c>
      <c r="E318" s="102">
        <f t="shared" si="328"/>
        <v>15.280000000000003</v>
      </c>
      <c r="F318" s="102">
        <f t="shared" si="328"/>
        <v>15.759999999999998</v>
      </c>
      <c r="G318" s="102">
        <f t="shared" si="328"/>
        <v>16.240000000000006</v>
      </c>
      <c r="H318" s="102">
        <f t="shared" si="328"/>
        <v>16.72</v>
      </c>
      <c r="I318" s="102">
        <f t="shared" si="328"/>
        <v>17.200000000000003</v>
      </c>
      <c r="J318" s="102">
        <f t="shared" si="328"/>
        <v>17.840000000000007</v>
      </c>
      <c r="K318" s="102">
        <f t="shared" si="328"/>
        <v>18.479999999999997</v>
      </c>
      <c r="L318" s="102">
        <f t="shared" si="328"/>
        <v>19.12</v>
      </c>
      <c r="M318" s="102">
        <f t="shared" si="328"/>
        <v>19.760000000000005</v>
      </c>
      <c r="N318" s="102">
        <f t="shared" si="328"/>
        <v>20.400000000000006</v>
      </c>
      <c r="O318" s="102">
        <f t="shared" si="328"/>
        <v>21.239999999999995</v>
      </c>
      <c r="P318" s="102">
        <f t="shared" si="328"/>
        <v>22.08</v>
      </c>
      <c r="Q318" s="102">
        <f t="shared" si="328"/>
        <v>22.92</v>
      </c>
      <c r="R318" s="102">
        <f t="shared" si="328"/>
        <v>23.760000000000005</v>
      </c>
      <c r="S318" s="102">
        <f t="shared" si="328"/>
        <v>24.599999999999994</v>
      </c>
      <c r="T318" s="102">
        <f t="shared" si="328"/>
        <v>25.68</v>
      </c>
      <c r="U318" s="102">
        <f t="shared" si="328"/>
        <v>26.760000000000005</v>
      </c>
      <c r="V318" s="102">
        <f t="shared" si="328"/>
        <v>27.84</v>
      </c>
      <c r="W318" s="102">
        <f t="shared" si="328"/>
        <v>28.919999999999995</v>
      </c>
      <c r="X318" s="102">
        <f t="shared" si="328"/>
        <v>30</v>
      </c>
      <c r="Y318" s="102">
        <f t="shared" si="328"/>
        <v>31.280000000000005</v>
      </c>
      <c r="Z318" s="102">
        <f t="shared" si="328"/>
        <v>32.559999999999988</v>
      </c>
      <c r="AA318" s="102">
        <f t="shared" si="328"/>
        <v>33.839999999999996</v>
      </c>
      <c r="AB318" s="102">
        <f t="shared" si="328"/>
        <v>35.120000000000005</v>
      </c>
      <c r="AC318" s="102">
        <f t="shared" si="328"/>
        <v>36.400000000000006</v>
      </c>
      <c r="AD318" s="102">
        <f t="shared" si="328"/>
        <v>37.88000000000001</v>
      </c>
      <c r="AE318" s="102">
        <f t="shared" si="328"/>
        <v>39.359999999999985</v>
      </c>
      <c r="AF318" s="102">
        <f t="shared" si="328"/>
        <v>40.839999999999989</v>
      </c>
      <c r="AG318" s="102">
        <f t="shared" si="328"/>
        <v>42.319999999999993</v>
      </c>
      <c r="AH318" s="102">
        <f t="shared" si="328"/>
        <v>43.800000000000011</v>
      </c>
    </row>
    <row r="319" spans="1:34" x14ac:dyDescent="0.2">
      <c r="A319" s="91">
        <v>19</v>
      </c>
      <c r="B319" s="101">
        <v>1.6</v>
      </c>
      <c r="C319" s="93">
        <f t="shared" si="318"/>
        <v>19016</v>
      </c>
      <c r="D319" s="97">
        <f t="shared" ref="D319:AH319" si="329">-(D255-D335)*1/5+D303</f>
        <v>15</v>
      </c>
      <c r="E319" s="97">
        <f t="shared" si="329"/>
        <v>15.600000000000001</v>
      </c>
      <c r="F319" s="97">
        <f t="shared" si="329"/>
        <v>16.200000000000003</v>
      </c>
      <c r="G319" s="97">
        <f t="shared" si="329"/>
        <v>16.800000000000004</v>
      </c>
      <c r="H319" s="97">
        <f t="shared" si="329"/>
        <v>17.400000000000006</v>
      </c>
      <c r="I319" s="97">
        <f t="shared" si="329"/>
        <v>18</v>
      </c>
      <c r="J319" s="97">
        <f t="shared" si="329"/>
        <v>18.640000000000004</v>
      </c>
      <c r="K319" s="97">
        <f t="shared" si="329"/>
        <v>19.280000000000008</v>
      </c>
      <c r="L319" s="97">
        <f t="shared" si="329"/>
        <v>19.919999999999998</v>
      </c>
      <c r="M319" s="97">
        <f t="shared" si="329"/>
        <v>20.560000000000002</v>
      </c>
      <c r="N319" s="97">
        <f t="shared" si="329"/>
        <v>21.200000000000003</v>
      </c>
      <c r="O319" s="97">
        <f t="shared" si="329"/>
        <v>22.079999999999995</v>
      </c>
      <c r="P319" s="97">
        <f t="shared" si="329"/>
        <v>22.96</v>
      </c>
      <c r="Q319" s="97">
        <f t="shared" si="329"/>
        <v>23.840000000000007</v>
      </c>
      <c r="R319" s="97">
        <f t="shared" si="329"/>
        <v>24.72</v>
      </c>
      <c r="S319" s="97">
        <f t="shared" si="329"/>
        <v>25.599999999999994</v>
      </c>
      <c r="T319" s="97">
        <f t="shared" si="329"/>
        <v>26.68</v>
      </c>
      <c r="U319" s="97">
        <f t="shared" si="329"/>
        <v>27.760000000000005</v>
      </c>
      <c r="V319" s="97">
        <f t="shared" si="329"/>
        <v>28.840000000000003</v>
      </c>
      <c r="W319" s="97">
        <f t="shared" si="329"/>
        <v>29.919999999999995</v>
      </c>
      <c r="X319" s="97">
        <f t="shared" si="329"/>
        <v>31</v>
      </c>
      <c r="Y319" s="97">
        <f t="shared" si="329"/>
        <v>32.280000000000008</v>
      </c>
      <c r="Z319" s="97">
        <f t="shared" si="329"/>
        <v>33.559999999999988</v>
      </c>
      <c r="AA319" s="97">
        <f t="shared" si="329"/>
        <v>34.839999999999996</v>
      </c>
      <c r="AB319" s="97">
        <f t="shared" si="329"/>
        <v>36.120000000000005</v>
      </c>
      <c r="AC319" s="97">
        <f t="shared" si="329"/>
        <v>37.400000000000006</v>
      </c>
      <c r="AD319" s="97">
        <f t="shared" si="329"/>
        <v>38.88000000000001</v>
      </c>
      <c r="AE319" s="97">
        <f t="shared" si="329"/>
        <v>40.359999999999985</v>
      </c>
      <c r="AF319" s="97">
        <f t="shared" si="329"/>
        <v>41.839999999999989</v>
      </c>
      <c r="AG319" s="97">
        <f t="shared" si="329"/>
        <v>43.319999999999993</v>
      </c>
      <c r="AH319" s="97">
        <f t="shared" si="329"/>
        <v>44.800000000000011</v>
      </c>
    </row>
    <row r="320" spans="1:34" x14ac:dyDescent="0.2">
      <c r="A320" s="91">
        <v>19</v>
      </c>
      <c r="B320" s="92">
        <v>1.8</v>
      </c>
      <c r="C320" s="93">
        <f t="shared" si="318"/>
        <v>19018</v>
      </c>
      <c r="D320" s="102">
        <f t="shared" ref="D320:AH320" si="330">-(D256-D336)*1/5+D304</f>
        <v>15</v>
      </c>
      <c r="E320" s="102">
        <f t="shared" si="330"/>
        <v>15.640000000000002</v>
      </c>
      <c r="F320" s="102">
        <f t="shared" si="330"/>
        <v>16.279999999999994</v>
      </c>
      <c r="G320" s="102">
        <f t="shared" si="330"/>
        <v>16.919999999999998</v>
      </c>
      <c r="H320" s="102">
        <f t="shared" si="330"/>
        <v>17.560000000000002</v>
      </c>
      <c r="I320" s="102">
        <f t="shared" si="330"/>
        <v>18.200000000000003</v>
      </c>
      <c r="J320" s="102">
        <f t="shared" si="330"/>
        <v>18.840000000000007</v>
      </c>
      <c r="K320" s="102">
        <f t="shared" si="330"/>
        <v>19.479999999999997</v>
      </c>
      <c r="L320" s="102">
        <f t="shared" si="330"/>
        <v>20.12</v>
      </c>
      <c r="M320" s="102">
        <f t="shared" si="330"/>
        <v>20.760000000000005</v>
      </c>
      <c r="N320" s="102">
        <f t="shared" si="330"/>
        <v>21.400000000000006</v>
      </c>
      <c r="O320" s="102">
        <f t="shared" si="330"/>
        <v>22.439999999999994</v>
      </c>
      <c r="P320" s="102">
        <f t="shared" si="330"/>
        <v>23.479999999999997</v>
      </c>
      <c r="Q320" s="102">
        <f t="shared" si="330"/>
        <v>24.52</v>
      </c>
      <c r="R320" s="102">
        <f t="shared" si="330"/>
        <v>25.560000000000002</v>
      </c>
      <c r="S320" s="102">
        <f t="shared" si="330"/>
        <v>26.599999999999994</v>
      </c>
      <c r="T320" s="102">
        <f t="shared" si="330"/>
        <v>27.68</v>
      </c>
      <c r="U320" s="102">
        <f t="shared" si="330"/>
        <v>28.760000000000005</v>
      </c>
      <c r="V320" s="102">
        <f t="shared" si="330"/>
        <v>29.840000000000003</v>
      </c>
      <c r="W320" s="102">
        <f t="shared" si="330"/>
        <v>30.919999999999991</v>
      </c>
      <c r="X320" s="102">
        <f t="shared" si="330"/>
        <v>32</v>
      </c>
      <c r="Y320" s="102">
        <f t="shared" si="330"/>
        <v>33.280000000000008</v>
      </c>
      <c r="Z320" s="102">
        <f t="shared" si="330"/>
        <v>34.559999999999988</v>
      </c>
      <c r="AA320" s="102">
        <f t="shared" si="330"/>
        <v>35.839999999999996</v>
      </c>
      <c r="AB320" s="102">
        <f t="shared" si="330"/>
        <v>37.120000000000005</v>
      </c>
      <c r="AC320" s="102">
        <f t="shared" si="330"/>
        <v>38.400000000000006</v>
      </c>
      <c r="AD320" s="102">
        <f t="shared" si="330"/>
        <v>39.919999999999987</v>
      </c>
      <c r="AE320" s="102">
        <f t="shared" si="330"/>
        <v>41.44</v>
      </c>
      <c r="AF320" s="102">
        <f t="shared" si="330"/>
        <v>42.960000000000008</v>
      </c>
      <c r="AG320" s="102">
        <f t="shared" si="330"/>
        <v>44.47999999999999</v>
      </c>
      <c r="AH320" s="102">
        <f t="shared" si="330"/>
        <v>46</v>
      </c>
    </row>
    <row r="321" spans="1:34" x14ac:dyDescent="0.2">
      <c r="A321" s="91">
        <v>19</v>
      </c>
      <c r="B321" s="101">
        <v>2</v>
      </c>
      <c r="C321" s="93">
        <f t="shared" si="318"/>
        <v>19020</v>
      </c>
      <c r="D321" s="97">
        <f t="shared" ref="D321:J326" si="331">-(D257-D337)*1/5+D305</f>
        <v>15.799999999999997</v>
      </c>
      <c r="E321" s="97">
        <f t="shared" si="331"/>
        <v>16.280000000000005</v>
      </c>
      <c r="F321" s="97">
        <f t="shared" si="331"/>
        <v>16.759999999999998</v>
      </c>
      <c r="G321" s="97">
        <f t="shared" si="331"/>
        <v>17.240000000000006</v>
      </c>
      <c r="H321" s="97">
        <f t="shared" si="331"/>
        <v>17.72</v>
      </c>
      <c r="I321" s="97">
        <f t="shared" si="331"/>
        <v>18.200000000000003</v>
      </c>
      <c r="J321" s="97">
        <f t="shared" si="331"/>
        <v>19.040000000000006</v>
      </c>
      <c r="K321" s="97">
        <f t="shared" ref="K321:AH321" si="332">-(K257-K337)*1/5+K305</f>
        <v>19.879999999999995</v>
      </c>
      <c r="L321" s="97">
        <f t="shared" si="332"/>
        <v>20.72</v>
      </c>
      <c r="M321" s="97">
        <f t="shared" si="332"/>
        <v>21.560000000000002</v>
      </c>
      <c r="N321" s="97">
        <f t="shared" si="332"/>
        <v>22.400000000000006</v>
      </c>
      <c r="O321" s="97">
        <f t="shared" si="332"/>
        <v>23.239999999999995</v>
      </c>
      <c r="P321" s="97">
        <f t="shared" si="332"/>
        <v>24.08</v>
      </c>
      <c r="Q321" s="97">
        <f t="shared" si="332"/>
        <v>24.92</v>
      </c>
      <c r="R321" s="97">
        <f t="shared" si="332"/>
        <v>25.760000000000005</v>
      </c>
      <c r="S321" s="97">
        <f t="shared" si="332"/>
        <v>26.599999999999994</v>
      </c>
      <c r="T321" s="97">
        <f t="shared" si="332"/>
        <v>27.720000000000006</v>
      </c>
      <c r="U321" s="97">
        <f t="shared" si="332"/>
        <v>28.839999999999996</v>
      </c>
      <c r="V321" s="97">
        <f t="shared" si="332"/>
        <v>29.96</v>
      </c>
      <c r="W321" s="97">
        <f t="shared" si="332"/>
        <v>31.080000000000009</v>
      </c>
      <c r="X321" s="97">
        <f t="shared" si="332"/>
        <v>32.199999999999989</v>
      </c>
      <c r="Y321" s="97">
        <f t="shared" si="332"/>
        <v>33.639999999999993</v>
      </c>
      <c r="Z321" s="97">
        <f t="shared" si="332"/>
        <v>35.08</v>
      </c>
      <c r="AA321" s="97">
        <f t="shared" si="332"/>
        <v>36.520000000000003</v>
      </c>
      <c r="AB321" s="97">
        <f t="shared" si="332"/>
        <v>37.960000000000008</v>
      </c>
      <c r="AC321" s="97">
        <f t="shared" si="332"/>
        <v>39.400000000000006</v>
      </c>
      <c r="AD321" s="97">
        <f t="shared" si="332"/>
        <v>40.919999999999987</v>
      </c>
      <c r="AE321" s="97">
        <f t="shared" si="332"/>
        <v>42.44</v>
      </c>
      <c r="AF321" s="97">
        <f t="shared" si="332"/>
        <v>43.960000000000008</v>
      </c>
      <c r="AG321" s="97">
        <f t="shared" si="332"/>
        <v>45.47999999999999</v>
      </c>
      <c r="AH321" s="97">
        <f t="shared" si="332"/>
        <v>47</v>
      </c>
    </row>
    <row r="322" spans="1:34" x14ac:dyDescent="0.2">
      <c r="A322" s="91">
        <v>19</v>
      </c>
      <c r="B322" s="92">
        <v>2.2000000000000002</v>
      </c>
      <c r="C322" s="93">
        <f t="shared" si="318"/>
        <v>19022</v>
      </c>
      <c r="D322" s="102">
        <f t="shared" si="331"/>
        <v>16</v>
      </c>
      <c r="E322" s="102">
        <f t="shared" si="331"/>
        <v>16.600000000000001</v>
      </c>
      <c r="F322" s="102">
        <f t="shared" si="331"/>
        <v>17.200000000000003</v>
      </c>
      <c r="G322" s="102">
        <f t="shared" si="331"/>
        <v>17.800000000000004</v>
      </c>
      <c r="H322" s="102">
        <f t="shared" si="331"/>
        <v>18.400000000000006</v>
      </c>
      <c r="I322" s="102">
        <f t="shared" si="331"/>
        <v>19</v>
      </c>
      <c r="J322" s="102">
        <f t="shared" si="331"/>
        <v>19.680000000000007</v>
      </c>
      <c r="K322" s="102">
        <f t="shared" ref="K322:AH322" si="333">-(K258-K338)*1/5+K306</f>
        <v>20.36</v>
      </c>
      <c r="L322" s="102">
        <f t="shared" si="333"/>
        <v>21.040000000000006</v>
      </c>
      <c r="M322" s="102">
        <f t="shared" si="333"/>
        <v>21.72</v>
      </c>
      <c r="N322" s="102">
        <f t="shared" si="333"/>
        <v>22.400000000000006</v>
      </c>
      <c r="O322" s="102">
        <f t="shared" si="333"/>
        <v>23.439999999999994</v>
      </c>
      <c r="P322" s="102">
        <f t="shared" si="333"/>
        <v>24.479999999999997</v>
      </c>
      <c r="Q322" s="102">
        <f t="shared" si="333"/>
        <v>25.52</v>
      </c>
      <c r="R322" s="102">
        <f t="shared" si="333"/>
        <v>26.560000000000002</v>
      </c>
      <c r="S322" s="102">
        <f t="shared" si="333"/>
        <v>27.599999999999994</v>
      </c>
      <c r="T322" s="102">
        <f t="shared" si="333"/>
        <v>28.68</v>
      </c>
      <c r="U322" s="102">
        <f t="shared" si="333"/>
        <v>29.760000000000005</v>
      </c>
      <c r="V322" s="102">
        <f t="shared" si="333"/>
        <v>30.840000000000007</v>
      </c>
      <c r="W322" s="102">
        <f t="shared" si="333"/>
        <v>31.919999999999991</v>
      </c>
      <c r="X322" s="102">
        <f t="shared" si="333"/>
        <v>33</v>
      </c>
      <c r="Y322" s="102">
        <f t="shared" si="333"/>
        <v>34.480000000000004</v>
      </c>
      <c r="Z322" s="102">
        <f t="shared" si="333"/>
        <v>35.960000000000008</v>
      </c>
      <c r="AA322" s="102">
        <f t="shared" si="333"/>
        <v>37.439999999999984</v>
      </c>
      <c r="AB322" s="102">
        <f t="shared" si="333"/>
        <v>38.919999999999987</v>
      </c>
      <c r="AC322" s="102">
        <f t="shared" si="333"/>
        <v>40.400000000000006</v>
      </c>
      <c r="AD322" s="102">
        <f t="shared" si="333"/>
        <v>41.919999999999987</v>
      </c>
      <c r="AE322" s="102">
        <f t="shared" si="333"/>
        <v>43.44</v>
      </c>
      <c r="AF322" s="102">
        <f t="shared" si="333"/>
        <v>44.960000000000008</v>
      </c>
      <c r="AG322" s="102">
        <f t="shared" si="333"/>
        <v>46.47999999999999</v>
      </c>
      <c r="AH322" s="102">
        <f t="shared" si="333"/>
        <v>48</v>
      </c>
    </row>
    <row r="323" spans="1:34" x14ac:dyDescent="0.2">
      <c r="A323" s="91">
        <v>19</v>
      </c>
      <c r="B323" s="101">
        <v>2.4</v>
      </c>
      <c r="C323" s="93">
        <f t="shared" si="318"/>
        <v>19024</v>
      </c>
      <c r="D323" s="97">
        <f t="shared" si="331"/>
        <v>16</v>
      </c>
      <c r="E323" s="97">
        <f t="shared" si="331"/>
        <v>16.640000000000004</v>
      </c>
      <c r="F323" s="97">
        <f t="shared" si="331"/>
        <v>17.279999999999994</v>
      </c>
      <c r="G323" s="97">
        <f t="shared" si="331"/>
        <v>17.919999999999998</v>
      </c>
      <c r="H323" s="97">
        <f t="shared" si="331"/>
        <v>18.560000000000002</v>
      </c>
      <c r="I323" s="97">
        <f t="shared" si="331"/>
        <v>19.200000000000003</v>
      </c>
      <c r="J323" s="97">
        <f t="shared" si="331"/>
        <v>20.040000000000006</v>
      </c>
      <c r="K323" s="97">
        <f t="shared" ref="K323:AH323" si="334">-(K259-K339)*1/5+K307</f>
        <v>20.879999999999995</v>
      </c>
      <c r="L323" s="97">
        <f t="shared" si="334"/>
        <v>21.72</v>
      </c>
      <c r="M323" s="97">
        <f t="shared" si="334"/>
        <v>22.560000000000002</v>
      </c>
      <c r="N323" s="97">
        <f t="shared" si="334"/>
        <v>23.400000000000006</v>
      </c>
      <c r="O323" s="97">
        <f t="shared" si="334"/>
        <v>24.279999999999998</v>
      </c>
      <c r="P323" s="97">
        <f t="shared" si="334"/>
        <v>25.160000000000004</v>
      </c>
      <c r="Q323" s="97">
        <f t="shared" si="334"/>
        <v>26.04</v>
      </c>
      <c r="R323" s="97">
        <f t="shared" si="334"/>
        <v>26.920000000000009</v>
      </c>
      <c r="S323" s="97">
        <f t="shared" si="334"/>
        <v>27.8</v>
      </c>
      <c r="T323" s="97">
        <f t="shared" si="334"/>
        <v>29.04</v>
      </c>
      <c r="U323" s="97">
        <f t="shared" si="334"/>
        <v>30.27999999999999</v>
      </c>
      <c r="V323" s="97">
        <f t="shared" si="334"/>
        <v>31.519999999999992</v>
      </c>
      <c r="W323" s="97">
        <f t="shared" si="334"/>
        <v>32.759999999999991</v>
      </c>
      <c r="X323" s="97">
        <f t="shared" si="334"/>
        <v>34</v>
      </c>
      <c r="Y323" s="97">
        <f t="shared" si="334"/>
        <v>35.320000000000007</v>
      </c>
      <c r="Z323" s="97">
        <f t="shared" si="334"/>
        <v>36.640000000000015</v>
      </c>
      <c r="AA323" s="97">
        <f t="shared" si="334"/>
        <v>37.959999999999994</v>
      </c>
      <c r="AB323" s="97">
        <f t="shared" si="334"/>
        <v>39.28</v>
      </c>
      <c r="AC323" s="97">
        <f t="shared" si="334"/>
        <v>40.599999999999994</v>
      </c>
      <c r="AD323" s="97">
        <f t="shared" si="334"/>
        <v>42.28</v>
      </c>
      <c r="AE323" s="97">
        <f t="shared" si="334"/>
        <v>43.960000000000008</v>
      </c>
      <c r="AF323" s="97">
        <f t="shared" si="334"/>
        <v>45.640000000000015</v>
      </c>
      <c r="AG323" s="97">
        <f t="shared" si="334"/>
        <v>47.319999999999993</v>
      </c>
      <c r="AH323" s="97">
        <f t="shared" si="334"/>
        <v>49</v>
      </c>
    </row>
    <row r="324" spans="1:34" x14ac:dyDescent="0.2">
      <c r="A324" s="91">
        <v>19</v>
      </c>
      <c r="B324" s="92">
        <v>2.6</v>
      </c>
      <c r="C324" s="93">
        <f t="shared" si="318"/>
        <v>19026</v>
      </c>
      <c r="D324" s="102">
        <f t="shared" si="331"/>
        <v>16</v>
      </c>
      <c r="E324" s="102">
        <f t="shared" si="331"/>
        <v>16.640000000000004</v>
      </c>
      <c r="F324" s="102">
        <f t="shared" si="331"/>
        <v>17.279999999999994</v>
      </c>
      <c r="G324" s="102">
        <f t="shared" si="331"/>
        <v>17.919999999999998</v>
      </c>
      <c r="H324" s="102">
        <f t="shared" si="331"/>
        <v>18.560000000000002</v>
      </c>
      <c r="I324" s="102">
        <f t="shared" si="331"/>
        <v>19.200000000000003</v>
      </c>
      <c r="J324" s="102">
        <f t="shared" si="331"/>
        <v>20.040000000000006</v>
      </c>
      <c r="K324" s="102">
        <f t="shared" ref="K324:AH324" si="335">-(K260-K340)*1/5+K308</f>
        <v>20.879999999999995</v>
      </c>
      <c r="L324" s="102">
        <f t="shared" si="335"/>
        <v>21.72</v>
      </c>
      <c r="M324" s="102">
        <f t="shared" si="335"/>
        <v>22.560000000000002</v>
      </c>
      <c r="N324" s="102">
        <f t="shared" si="335"/>
        <v>23.400000000000006</v>
      </c>
      <c r="O324" s="102">
        <f t="shared" si="335"/>
        <v>24.479999999999997</v>
      </c>
      <c r="P324" s="102">
        <f t="shared" si="335"/>
        <v>25.560000000000002</v>
      </c>
      <c r="Q324" s="102">
        <f t="shared" si="335"/>
        <v>26.639999999999993</v>
      </c>
      <c r="R324" s="102">
        <f t="shared" si="335"/>
        <v>27.72</v>
      </c>
      <c r="S324" s="102">
        <f t="shared" si="335"/>
        <v>28.800000000000004</v>
      </c>
      <c r="T324" s="102">
        <f t="shared" si="335"/>
        <v>29.879999999999995</v>
      </c>
      <c r="U324" s="102">
        <f t="shared" si="335"/>
        <v>30.959999999999994</v>
      </c>
      <c r="V324" s="102">
        <f t="shared" si="335"/>
        <v>32.04</v>
      </c>
      <c r="W324" s="102">
        <f t="shared" si="335"/>
        <v>33.120000000000005</v>
      </c>
      <c r="X324" s="102">
        <f t="shared" si="335"/>
        <v>34.199999999999989</v>
      </c>
      <c r="Y324" s="102">
        <f t="shared" si="335"/>
        <v>35.679999999999993</v>
      </c>
      <c r="Z324" s="102">
        <f t="shared" si="335"/>
        <v>37.159999999999997</v>
      </c>
      <c r="AA324" s="102">
        <f t="shared" si="335"/>
        <v>38.64</v>
      </c>
      <c r="AB324" s="102">
        <f t="shared" si="335"/>
        <v>40.120000000000005</v>
      </c>
      <c r="AC324" s="102">
        <f t="shared" si="335"/>
        <v>41.599999999999994</v>
      </c>
      <c r="AD324" s="102">
        <f t="shared" si="335"/>
        <v>43.320000000000007</v>
      </c>
      <c r="AE324" s="102">
        <f t="shared" si="335"/>
        <v>45.039999999999992</v>
      </c>
      <c r="AF324" s="102">
        <f t="shared" si="335"/>
        <v>46.760000000000005</v>
      </c>
      <c r="AG324" s="102">
        <f t="shared" si="335"/>
        <v>48.480000000000018</v>
      </c>
      <c r="AH324" s="102">
        <f t="shared" si="335"/>
        <v>50.199999999999989</v>
      </c>
    </row>
    <row r="325" spans="1:34" x14ac:dyDescent="0.2">
      <c r="A325" s="91">
        <v>19</v>
      </c>
      <c r="B325" s="101">
        <v>2.8</v>
      </c>
      <c r="C325" s="93">
        <f t="shared" si="318"/>
        <v>19028</v>
      </c>
      <c r="D325" s="97">
        <f t="shared" si="331"/>
        <v>17</v>
      </c>
      <c r="E325" s="97">
        <f t="shared" si="331"/>
        <v>17.640000000000004</v>
      </c>
      <c r="F325" s="97">
        <f t="shared" si="331"/>
        <v>18.280000000000008</v>
      </c>
      <c r="G325" s="97">
        <f t="shared" si="331"/>
        <v>18.919999999999998</v>
      </c>
      <c r="H325" s="97">
        <f t="shared" si="331"/>
        <v>19.560000000000002</v>
      </c>
      <c r="I325" s="97">
        <f t="shared" si="331"/>
        <v>20.200000000000003</v>
      </c>
      <c r="J325" s="97">
        <f t="shared" si="331"/>
        <v>20.879999999999995</v>
      </c>
      <c r="K325" s="97">
        <f t="shared" ref="K325:AH325" si="336">-(K261-K341)*1/5+K309</f>
        <v>21.560000000000002</v>
      </c>
      <c r="L325" s="97">
        <f t="shared" si="336"/>
        <v>22.240000000000009</v>
      </c>
      <c r="M325" s="97">
        <f t="shared" si="336"/>
        <v>22.92</v>
      </c>
      <c r="N325" s="97">
        <f t="shared" si="336"/>
        <v>23.599999999999994</v>
      </c>
      <c r="O325" s="97">
        <f t="shared" si="336"/>
        <v>24.639999999999997</v>
      </c>
      <c r="P325" s="97">
        <f t="shared" si="336"/>
        <v>25.68</v>
      </c>
      <c r="Q325" s="97">
        <f t="shared" si="336"/>
        <v>26.720000000000006</v>
      </c>
      <c r="R325" s="97">
        <f t="shared" si="336"/>
        <v>27.76</v>
      </c>
      <c r="S325" s="97">
        <f t="shared" si="336"/>
        <v>28.800000000000004</v>
      </c>
      <c r="T325" s="97">
        <f t="shared" si="336"/>
        <v>30.08</v>
      </c>
      <c r="U325" s="97">
        <f t="shared" si="336"/>
        <v>31.36</v>
      </c>
      <c r="V325" s="97">
        <f t="shared" si="336"/>
        <v>32.640000000000008</v>
      </c>
      <c r="W325" s="97">
        <f t="shared" si="336"/>
        <v>33.919999999999987</v>
      </c>
      <c r="X325" s="97">
        <f t="shared" si="336"/>
        <v>35.199999999999989</v>
      </c>
      <c r="Y325" s="97">
        <f t="shared" si="336"/>
        <v>36.679999999999993</v>
      </c>
      <c r="Z325" s="97">
        <f t="shared" si="336"/>
        <v>38.159999999999997</v>
      </c>
      <c r="AA325" s="97">
        <f t="shared" si="336"/>
        <v>39.64</v>
      </c>
      <c r="AB325" s="97">
        <f t="shared" si="336"/>
        <v>41.120000000000005</v>
      </c>
      <c r="AC325" s="97">
        <f t="shared" si="336"/>
        <v>42.599999999999994</v>
      </c>
      <c r="AD325" s="97">
        <f t="shared" si="336"/>
        <v>44.320000000000007</v>
      </c>
      <c r="AE325" s="97">
        <f t="shared" si="336"/>
        <v>46.039999999999992</v>
      </c>
      <c r="AF325" s="97">
        <f t="shared" si="336"/>
        <v>47.760000000000005</v>
      </c>
      <c r="AG325" s="97">
        <f t="shared" si="336"/>
        <v>49.480000000000018</v>
      </c>
      <c r="AH325" s="97">
        <f t="shared" si="336"/>
        <v>51.199999999999989</v>
      </c>
    </row>
    <row r="326" spans="1:34" x14ac:dyDescent="0.2">
      <c r="A326" s="91">
        <v>19</v>
      </c>
      <c r="B326" s="92">
        <v>3</v>
      </c>
      <c r="C326" s="93">
        <f t="shared" si="318"/>
        <v>19030</v>
      </c>
      <c r="D326" s="102">
        <f t="shared" si="331"/>
        <v>17</v>
      </c>
      <c r="E326" s="102">
        <f t="shared" si="331"/>
        <v>17.640000000000004</v>
      </c>
      <c r="F326" s="102">
        <f t="shared" si="331"/>
        <v>18.280000000000008</v>
      </c>
      <c r="G326" s="102">
        <f t="shared" si="331"/>
        <v>18.919999999999998</v>
      </c>
      <c r="H326" s="102">
        <f t="shared" si="331"/>
        <v>19.560000000000002</v>
      </c>
      <c r="I326" s="102">
        <f t="shared" si="331"/>
        <v>20.200000000000003</v>
      </c>
      <c r="J326" s="102">
        <f t="shared" si="331"/>
        <v>21.040000000000006</v>
      </c>
      <c r="K326" s="102">
        <f t="shared" ref="K326:AH326" si="337">-(K262-K342)*1/5+K310</f>
        <v>21.879999999999995</v>
      </c>
      <c r="L326" s="102">
        <f t="shared" si="337"/>
        <v>22.72</v>
      </c>
      <c r="M326" s="102">
        <f t="shared" si="337"/>
        <v>23.560000000000002</v>
      </c>
      <c r="N326" s="102">
        <f t="shared" si="337"/>
        <v>24.400000000000006</v>
      </c>
      <c r="O326" s="102">
        <f t="shared" si="337"/>
        <v>25.479999999999997</v>
      </c>
      <c r="P326" s="102">
        <f t="shared" si="337"/>
        <v>26.560000000000002</v>
      </c>
      <c r="Q326" s="102">
        <f t="shared" si="337"/>
        <v>27.639999999999993</v>
      </c>
      <c r="R326" s="102">
        <f t="shared" si="337"/>
        <v>28.72</v>
      </c>
      <c r="S326" s="102">
        <f t="shared" si="337"/>
        <v>29.800000000000004</v>
      </c>
      <c r="T326" s="102">
        <f t="shared" si="337"/>
        <v>31.079999999999995</v>
      </c>
      <c r="U326" s="102">
        <f t="shared" si="337"/>
        <v>32.36</v>
      </c>
      <c r="V326" s="102">
        <f t="shared" si="337"/>
        <v>33.640000000000008</v>
      </c>
      <c r="W326" s="102">
        <f t="shared" si="337"/>
        <v>34.919999999999987</v>
      </c>
      <c r="X326" s="102">
        <f t="shared" si="337"/>
        <v>36.199999999999989</v>
      </c>
      <c r="Y326" s="102">
        <f t="shared" si="337"/>
        <v>37.679999999999993</v>
      </c>
      <c r="Z326" s="102">
        <f t="shared" si="337"/>
        <v>39.159999999999997</v>
      </c>
      <c r="AA326" s="102">
        <f t="shared" si="337"/>
        <v>40.64</v>
      </c>
      <c r="AB326" s="102">
        <f t="shared" si="337"/>
        <v>42.120000000000005</v>
      </c>
      <c r="AC326" s="102">
        <f t="shared" si="337"/>
        <v>43.599999999999994</v>
      </c>
      <c r="AD326" s="102">
        <f t="shared" si="337"/>
        <v>45.320000000000007</v>
      </c>
      <c r="AE326" s="102">
        <f t="shared" si="337"/>
        <v>47.039999999999992</v>
      </c>
      <c r="AF326" s="102">
        <f t="shared" si="337"/>
        <v>48.760000000000005</v>
      </c>
      <c r="AG326" s="102">
        <f t="shared" si="337"/>
        <v>50.480000000000018</v>
      </c>
      <c r="AH326" s="102">
        <f t="shared" si="337"/>
        <v>52.199999999999989</v>
      </c>
    </row>
    <row r="327" spans="1:34" x14ac:dyDescent="0.2">
      <c r="A327" s="91">
        <v>20</v>
      </c>
      <c r="B327" s="92">
        <v>0</v>
      </c>
      <c r="C327" s="93">
        <f t="shared" si="318"/>
        <v>20000</v>
      </c>
      <c r="D327" s="102">
        <v>12</v>
      </c>
      <c r="E327" s="102">
        <v>12.6</v>
      </c>
      <c r="F327" s="102">
        <v>13.2</v>
      </c>
      <c r="G327" s="102">
        <v>13.8</v>
      </c>
      <c r="H327" s="102">
        <v>14.4</v>
      </c>
      <c r="I327" s="102">
        <v>15</v>
      </c>
      <c r="J327" s="102">
        <v>15.4</v>
      </c>
      <c r="K327" s="102">
        <v>15.8</v>
      </c>
      <c r="L327" s="102">
        <v>16.2</v>
      </c>
      <c r="M327" s="102">
        <v>16.600000000000001</v>
      </c>
      <c r="N327" s="102">
        <v>17</v>
      </c>
      <c r="O327" s="102">
        <v>17.8</v>
      </c>
      <c r="P327" s="102">
        <v>18.600000000000001</v>
      </c>
      <c r="Q327" s="102">
        <v>19.399999999999999</v>
      </c>
      <c r="R327" s="102">
        <v>20.2</v>
      </c>
      <c r="S327" s="102">
        <v>21</v>
      </c>
      <c r="T327" s="102">
        <v>21.8</v>
      </c>
      <c r="U327" s="102">
        <v>22.6</v>
      </c>
      <c r="V327" s="102">
        <v>23.4</v>
      </c>
      <c r="W327" s="102">
        <v>24.2</v>
      </c>
      <c r="X327" s="102">
        <v>25</v>
      </c>
      <c r="Y327" s="102">
        <v>26</v>
      </c>
      <c r="Z327" s="102">
        <v>27</v>
      </c>
      <c r="AA327" s="102">
        <v>28</v>
      </c>
      <c r="AB327" s="102">
        <v>29</v>
      </c>
      <c r="AC327" s="102">
        <v>30</v>
      </c>
      <c r="AD327" s="102">
        <v>31</v>
      </c>
      <c r="AE327" s="102">
        <v>32</v>
      </c>
      <c r="AF327" s="102">
        <v>33</v>
      </c>
      <c r="AG327" s="102">
        <v>34</v>
      </c>
      <c r="AH327" s="102">
        <v>35</v>
      </c>
    </row>
    <row r="328" spans="1:34" x14ac:dyDescent="0.2">
      <c r="A328" s="91">
        <v>20</v>
      </c>
      <c r="B328" s="92">
        <v>0.2</v>
      </c>
      <c r="C328" s="93">
        <f t="shared" si="318"/>
        <v>20002</v>
      </c>
      <c r="D328" s="102">
        <v>12</v>
      </c>
      <c r="E328" s="102">
        <v>12.6</v>
      </c>
      <c r="F328" s="102">
        <v>13.2</v>
      </c>
      <c r="G328" s="102">
        <v>13.8</v>
      </c>
      <c r="H328" s="102">
        <v>14.4</v>
      </c>
      <c r="I328" s="102">
        <v>15</v>
      </c>
      <c r="J328" s="102">
        <v>15.4</v>
      </c>
      <c r="K328" s="102">
        <v>15.8</v>
      </c>
      <c r="L328" s="102">
        <v>16.2</v>
      </c>
      <c r="M328" s="102">
        <v>16.600000000000001</v>
      </c>
      <c r="N328" s="102">
        <v>17</v>
      </c>
      <c r="O328" s="102">
        <v>17.8</v>
      </c>
      <c r="P328" s="102">
        <v>18.600000000000001</v>
      </c>
      <c r="Q328" s="102">
        <v>19.399999999999999</v>
      </c>
      <c r="R328" s="102">
        <v>20.2</v>
      </c>
      <c r="S328" s="102">
        <v>21</v>
      </c>
      <c r="T328" s="102">
        <v>21.8</v>
      </c>
      <c r="U328" s="102">
        <v>22.6</v>
      </c>
      <c r="V328" s="102">
        <v>23.4</v>
      </c>
      <c r="W328" s="102">
        <v>24.2</v>
      </c>
      <c r="X328" s="102">
        <v>25</v>
      </c>
      <c r="Y328" s="102">
        <v>26</v>
      </c>
      <c r="Z328" s="102">
        <v>27</v>
      </c>
      <c r="AA328" s="102">
        <v>28</v>
      </c>
      <c r="AB328" s="102">
        <v>29</v>
      </c>
      <c r="AC328" s="102">
        <v>30</v>
      </c>
      <c r="AD328" s="102">
        <v>31</v>
      </c>
      <c r="AE328" s="102">
        <v>32</v>
      </c>
      <c r="AF328" s="102">
        <v>33</v>
      </c>
      <c r="AG328" s="102">
        <v>34</v>
      </c>
      <c r="AH328" s="102">
        <v>35</v>
      </c>
    </row>
    <row r="329" spans="1:34" x14ac:dyDescent="0.2">
      <c r="A329" s="91">
        <v>20</v>
      </c>
      <c r="B329" s="95">
        <v>0.4</v>
      </c>
      <c r="C329" s="93">
        <f t="shared" si="318"/>
        <v>20004</v>
      </c>
      <c r="D329" s="96">
        <v>12</v>
      </c>
      <c r="E329" s="97">
        <f>+(($I329-$D329)/0.5)*0.1+D329</f>
        <v>12.6</v>
      </c>
      <c r="F329" s="97">
        <f t="shared" ref="F329:H342" si="338">+(($I329-$D329)/0.5)*0.1+E329</f>
        <v>13.2</v>
      </c>
      <c r="G329" s="97">
        <f t="shared" si="338"/>
        <v>13.799999999999999</v>
      </c>
      <c r="H329" s="97">
        <f t="shared" si="338"/>
        <v>14.399999999999999</v>
      </c>
      <c r="I329" s="96">
        <v>15</v>
      </c>
      <c r="J329" s="97">
        <f>+(($N329-$I329)/0.5)*0.1+I329</f>
        <v>15.4</v>
      </c>
      <c r="K329" s="97">
        <f t="shared" ref="K329:M342" si="339">+(($N329-$I329)/0.5)*0.1+J329</f>
        <v>15.8</v>
      </c>
      <c r="L329" s="97">
        <f t="shared" si="339"/>
        <v>16.2</v>
      </c>
      <c r="M329" s="97">
        <f t="shared" si="339"/>
        <v>16.599999999999998</v>
      </c>
      <c r="N329" s="96">
        <v>17</v>
      </c>
      <c r="O329" s="97">
        <f>+(($S329-$N329)/0.5)*0.1+N329</f>
        <v>17.8</v>
      </c>
      <c r="P329" s="97">
        <f t="shared" ref="P329:R342" si="340">+(($S329-$N329)/0.5)*0.1+O329</f>
        <v>18.600000000000001</v>
      </c>
      <c r="Q329" s="97">
        <f t="shared" si="340"/>
        <v>19.400000000000002</v>
      </c>
      <c r="R329" s="97">
        <f t="shared" si="340"/>
        <v>20.200000000000003</v>
      </c>
      <c r="S329" s="96">
        <v>21</v>
      </c>
      <c r="T329" s="97">
        <f>+(($X329-$S329)/0.5)*0.1+S329</f>
        <v>21.8</v>
      </c>
      <c r="U329" s="97">
        <f t="shared" ref="U329:W342" si="341">+(($X329-$S329)/0.5)*0.1+T329</f>
        <v>22.6</v>
      </c>
      <c r="V329" s="97">
        <f t="shared" si="341"/>
        <v>23.400000000000002</v>
      </c>
      <c r="W329" s="97">
        <f t="shared" si="341"/>
        <v>24.200000000000003</v>
      </c>
      <c r="X329" s="96">
        <v>25</v>
      </c>
      <c r="Y329" s="97">
        <f>+(($AC329-$X329)/0.5)*0.1+X329</f>
        <v>26</v>
      </c>
      <c r="Z329" s="97">
        <f t="shared" ref="Z329:AB342" si="342">+(($AC329-$X329)/0.5)*0.1+Y329</f>
        <v>27</v>
      </c>
      <c r="AA329" s="97">
        <f t="shared" si="342"/>
        <v>28</v>
      </c>
      <c r="AB329" s="97">
        <f t="shared" si="342"/>
        <v>29</v>
      </c>
      <c r="AC329" s="96">
        <v>30</v>
      </c>
      <c r="AD329" s="97">
        <f>+(($AH329-$AC329)/0.5)*0.1+AC329</f>
        <v>31</v>
      </c>
      <c r="AE329" s="97">
        <f t="shared" ref="AE329:AG342" si="343">+(($AH329-$AC329)/0.5)*0.1+AD329</f>
        <v>32</v>
      </c>
      <c r="AF329" s="97">
        <f t="shared" si="343"/>
        <v>33</v>
      </c>
      <c r="AG329" s="97">
        <f t="shared" si="343"/>
        <v>34</v>
      </c>
      <c r="AH329" s="96">
        <v>35</v>
      </c>
    </row>
    <row r="330" spans="1:34" x14ac:dyDescent="0.2">
      <c r="A330" s="91">
        <v>20</v>
      </c>
      <c r="B330" s="92">
        <v>0.6</v>
      </c>
      <c r="C330" s="93">
        <f t="shared" si="318"/>
        <v>20006</v>
      </c>
      <c r="D330" s="103">
        <v>13</v>
      </c>
      <c r="E330" s="102">
        <f t="shared" ref="E330:E342" si="344">+(($I330-$D330)/0.5)*0.1+D330</f>
        <v>13.4</v>
      </c>
      <c r="F330" s="102">
        <f t="shared" si="338"/>
        <v>13.8</v>
      </c>
      <c r="G330" s="102">
        <f t="shared" si="338"/>
        <v>14.200000000000001</v>
      </c>
      <c r="H330" s="102">
        <f t="shared" si="338"/>
        <v>14.600000000000001</v>
      </c>
      <c r="I330" s="103">
        <v>15</v>
      </c>
      <c r="J330" s="100">
        <f t="shared" ref="J330:J342" si="345">+(($N330-$I330)/0.5)*0.1+I330</f>
        <v>15.6</v>
      </c>
      <c r="K330" s="100">
        <f t="shared" si="339"/>
        <v>16.2</v>
      </c>
      <c r="L330" s="100">
        <f t="shared" si="339"/>
        <v>16.8</v>
      </c>
      <c r="M330" s="100">
        <f t="shared" si="339"/>
        <v>17.400000000000002</v>
      </c>
      <c r="N330" s="103">
        <v>18</v>
      </c>
      <c r="O330" s="100">
        <f t="shared" ref="O330:O342" si="346">+(($S330-$N330)/0.5)*0.1+N330</f>
        <v>18.600000000000001</v>
      </c>
      <c r="P330" s="100">
        <f t="shared" si="340"/>
        <v>19.200000000000003</v>
      </c>
      <c r="Q330" s="100">
        <f t="shared" si="340"/>
        <v>19.800000000000004</v>
      </c>
      <c r="R330" s="100">
        <f t="shared" si="340"/>
        <v>20.400000000000006</v>
      </c>
      <c r="S330" s="103">
        <v>21</v>
      </c>
      <c r="T330" s="100">
        <f t="shared" ref="T330:T342" si="347">+(($X330-$S330)/0.5)*0.1+S330</f>
        <v>22</v>
      </c>
      <c r="U330" s="100">
        <f t="shared" si="341"/>
        <v>23</v>
      </c>
      <c r="V330" s="100">
        <f t="shared" si="341"/>
        <v>24</v>
      </c>
      <c r="W330" s="100">
        <f t="shared" si="341"/>
        <v>25</v>
      </c>
      <c r="X330" s="103">
        <v>26</v>
      </c>
      <c r="Y330" s="100">
        <f t="shared" ref="Y330:Y342" si="348">+(($AC330-$X330)/0.5)*0.1+X330</f>
        <v>27</v>
      </c>
      <c r="Z330" s="100">
        <f t="shared" si="342"/>
        <v>28</v>
      </c>
      <c r="AA330" s="100">
        <f t="shared" si="342"/>
        <v>29</v>
      </c>
      <c r="AB330" s="100">
        <f t="shared" si="342"/>
        <v>30</v>
      </c>
      <c r="AC330" s="103">
        <v>31</v>
      </c>
      <c r="AD330" s="100">
        <f t="shared" ref="AD330:AD342" si="349">+(($AH330-$AC330)/0.5)*0.1+AC330</f>
        <v>32</v>
      </c>
      <c r="AE330" s="100">
        <f t="shared" si="343"/>
        <v>33</v>
      </c>
      <c r="AF330" s="100">
        <f t="shared" si="343"/>
        <v>34</v>
      </c>
      <c r="AG330" s="100">
        <f t="shared" si="343"/>
        <v>35</v>
      </c>
      <c r="AH330" s="103">
        <v>36</v>
      </c>
    </row>
    <row r="331" spans="1:34" x14ac:dyDescent="0.2">
      <c r="A331" s="91">
        <v>20</v>
      </c>
      <c r="B331" s="101">
        <v>0.8</v>
      </c>
      <c r="C331" s="93">
        <f t="shared" si="318"/>
        <v>20008</v>
      </c>
      <c r="D331" s="96">
        <v>13</v>
      </c>
      <c r="E331" s="97">
        <f t="shared" si="344"/>
        <v>13.4</v>
      </c>
      <c r="F331" s="97">
        <f t="shared" si="338"/>
        <v>13.8</v>
      </c>
      <c r="G331" s="97">
        <f t="shared" si="338"/>
        <v>14.200000000000001</v>
      </c>
      <c r="H331" s="97">
        <f t="shared" si="338"/>
        <v>14.600000000000001</v>
      </c>
      <c r="I331" s="96">
        <v>15</v>
      </c>
      <c r="J331" s="97">
        <f t="shared" si="345"/>
        <v>15.6</v>
      </c>
      <c r="K331" s="97">
        <f t="shared" si="339"/>
        <v>16.2</v>
      </c>
      <c r="L331" s="97">
        <f t="shared" si="339"/>
        <v>16.8</v>
      </c>
      <c r="M331" s="97">
        <f t="shared" si="339"/>
        <v>17.400000000000002</v>
      </c>
      <c r="N331" s="96">
        <v>18</v>
      </c>
      <c r="O331" s="97">
        <f t="shared" si="346"/>
        <v>18.8</v>
      </c>
      <c r="P331" s="97">
        <f t="shared" si="340"/>
        <v>19.600000000000001</v>
      </c>
      <c r="Q331" s="97">
        <f t="shared" si="340"/>
        <v>20.400000000000002</v>
      </c>
      <c r="R331" s="97">
        <f t="shared" si="340"/>
        <v>21.200000000000003</v>
      </c>
      <c r="S331" s="96">
        <v>22</v>
      </c>
      <c r="T331" s="97">
        <f t="shared" si="347"/>
        <v>22.8</v>
      </c>
      <c r="U331" s="97">
        <f t="shared" si="341"/>
        <v>23.6</v>
      </c>
      <c r="V331" s="97">
        <f t="shared" si="341"/>
        <v>24.400000000000002</v>
      </c>
      <c r="W331" s="97">
        <f t="shared" si="341"/>
        <v>25.200000000000003</v>
      </c>
      <c r="X331" s="96">
        <v>26</v>
      </c>
      <c r="Y331" s="97">
        <f t="shared" si="348"/>
        <v>27.2</v>
      </c>
      <c r="Z331" s="97">
        <f t="shared" si="342"/>
        <v>28.4</v>
      </c>
      <c r="AA331" s="97">
        <f t="shared" si="342"/>
        <v>29.599999999999998</v>
      </c>
      <c r="AB331" s="97">
        <f t="shared" si="342"/>
        <v>30.799999999999997</v>
      </c>
      <c r="AC331" s="96">
        <v>32</v>
      </c>
      <c r="AD331" s="97">
        <f t="shared" si="349"/>
        <v>33.200000000000003</v>
      </c>
      <c r="AE331" s="97">
        <f t="shared" si="343"/>
        <v>34.400000000000006</v>
      </c>
      <c r="AF331" s="97">
        <f t="shared" si="343"/>
        <v>35.600000000000009</v>
      </c>
      <c r="AG331" s="97">
        <f t="shared" si="343"/>
        <v>36.800000000000011</v>
      </c>
      <c r="AH331" s="96">
        <v>38</v>
      </c>
    </row>
    <row r="332" spans="1:34" x14ac:dyDescent="0.2">
      <c r="A332" s="91">
        <v>20</v>
      </c>
      <c r="B332" s="92">
        <v>1</v>
      </c>
      <c r="C332" s="93">
        <f t="shared" si="318"/>
        <v>20010</v>
      </c>
      <c r="D332" s="103">
        <v>13</v>
      </c>
      <c r="E332" s="102">
        <f t="shared" si="344"/>
        <v>13.6</v>
      </c>
      <c r="F332" s="102">
        <f t="shared" si="338"/>
        <v>14.2</v>
      </c>
      <c r="G332" s="102">
        <f t="shared" si="338"/>
        <v>14.799999999999999</v>
      </c>
      <c r="H332" s="102">
        <f t="shared" si="338"/>
        <v>15.399999999999999</v>
      </c>
      <c r="I332" s="103">
        <v>16</v>
      </c>
      <c r="J332" s="100">
        <f t="shared" si="345"/>
        <v>16.600000000000001</v>
      </c>
      <c r="K332" s="100">
        <f t="shared" si="339"/>
        <v>17.200000000000003</v>
      </c>
      <c r="L332" s="100">
        <f t="shared" si="339"/>
        <v>17.800000000000004</v>
      </c>
      <c r="M332" s="100">
        <f t="shared" si="339"/>
        <v>18.400000000000006</v>
      </c>
      <c r="N332" s="103">
        <v>19</v>
      </c>
      <c r="O332" s="100">
        <f t="shared" si="346"/>
        <v>19.600000000000001</v>
      </c>
      <c r="P332" s="100">
        <f t="shared" si="340"/>
        <v>20.200000000000003</v>
      </c>
      <c r="Q332" s="100">
        <f t="shared" si="340"/>
        <v>20.800000000000004</v>
      </c>
      <c r="R332" s="100">
        <f t="shared" si="340"/>
        <v>21.400000000000006</v>
      </c>
      <c r="S332" s="103">
        <v>22</v>
      </c>
      <c r="T332" s="100">
        <f t="shared" si="347"/>
        <v>23</v>
      </c>
      <c r="U332" s="100">
        <f t="shared" si="341"/>
        <v>24</v>
      </c>
      <c r="V332" s="100">
        <f t="shared" si="341"/>
        <v>25</v>
      </c>
      <c r="W332" s="100">
        <f t="shared" si="341"/>
        <v>26</v>
      </c>
      <c r="X332" s="103">
        <v>27</v>
      </c>
      <c r="Y332" s="100">
        <f t="shared" si="348"/>
        <v>28.2</v>
      </c>
      <c r="Z332" s="100">
        <f t="shared" si="342"/>
        <v>29.4</v>
      </c>
      <c r="AA332" s="100">
        <f t="shared" si="342"/>
        <v>30.599999999999998</v>
      </c>
      <c r="AB332" s="100">
        <f t="shared" si="342"/>
        <v>31.799999999999997</v>
      </c>
      <c r="AC332" s="103">
        <v>33</v>
      </c>
      <c r="AD332" s="100">
        <f t="shared" si="349"/>
        <v>34.200000000000003</v>
      </c>
      <c r="AE332" s="100">
        <f t="shared" si="343"/>
        <v>35.400000000000006</v>
      </c>
      <c r="AF332" s="100">
        <f t="shared" si="343"/>
        <v>36.600000000000009</v>
      </c>
      <c r="AG332" s="100">
        <f t="shared" si="343"/>
        <v>37.800000000000011</v>
      </c>
      <c r="AH332" s="103">
        <v>39</v>
      </c>
    </row>
    <row r="333" spans="1:34" x14ac:dyDescent="0.2">
      <c r="A333" s="91">
        <v>20</v>
      </c>
      <c r="B333" s="101">
        <v>1.2</v>
      </c>
      <c r="C333" s="93">
        <f t="shared" si="318"/>
        <v>20012</v>
      </c>
      <c r="D333" s="96">
        <v>13</v>
      </c>
      <c r="E333" s="97">
        <f t="shared" si="344"/>
        <v>13.6</v>
      </c>
      <c r="F333" s="97">
        <f t="shared" si="338"/>
        <v>14.2</v>
      </c>
      <c r="G333" s="97">
        <f t="shared" si="338"/>
        <v>14.799999999999999</v>
      </c>
      <c r="H333" s="97">
        <f t="shared" si="338"/>
        <v>15.399999999999999</v>
      </c>
      <c r="I333" s="96">
        <v>16</v>
      </c>
      <c r="J333" s="97">
        <f t="shared" si="345"/>
        <v>16.600000000000001</v>
      </c>
      <c r="K333" s="97">
        <f t="shared" si="339"/>
        <v>17.200000000000003</v>
      </c>
      <c r="L333" s="97">
        <f t="shared" si="339"/>
        <v>17.800000000000004</v>
      </c>
      <c r="M333" s="97">
        <f t="shared" si="339"/>
        <v>18.400000000000006</v>
      </c>
      <c r="N333" s="96">
        <v>19</v>
      </c>
      <c r="O333" s="97">
        <f t="shared" si="346"/>
        <v>19.8</v>
      </c>
      <c r="P333" s="97">
        <f t="shared" si="340"/>
        <v>20.6</v>
      </c>
      <c r="Q333" s="97">
        <f t="shared" si="340"/>
        <v>21.400000000000002</v>
      </c>
      <c r="R333" s="97">
        <f t="shared" si="340"/>
        <v>22.200000000000003</v>
      </c>
      <c r="S333" s="96">
        <v>23</v>
      </c>
      <c r="T333" s="97">
        <f t="shared" si="347"/>
        <v>24</v>
      </c>
      <c r="U333" s="97">
        <f t="shared" si="341"/>
        <v>25</v>
      </c>
      <c r="V333" s="97">
        <f t="shared" si="341"/>
        <v>26</v>
      </c>
      <c r="W333" s="97">
        <f t="shared" si="341"/>
        <v>27</v>
      </c>
      <c r="X333" s="96">
        <v>28</v>
      </c>
      <c r="Y333" s="97">
        <f t="shared" si="348"/>
        <v>29</v>
      </c>
      <c r="Z333" s="97">
        <f t="shared" si="342"/>
        <v>30</v>
      </c>
      <c r="AA333" s="97">
        <f t="shared" si="342"/>
        <v>31</v>
      </c>
      <c r="AB333" s="97">
        <f t="shared" si="342"/>
        <v>32</v>
      </c>
      <c r="AC333" s="96">
        <v>33</v>
      </c>
      <c r="AD333" s="97">
        <f t="shared" si="349"/>
        <v>34.4</v>
      </c>
      <c r="AE333" s="97">
        <f t="shared" si="343"/>
        <v>35.799999999999997</v>
      </c>
      <c r="AF333" s="97">
        <f t="shared" si="343"/>
        <v>37.199999999999996</v>
      </c>
      <c r="AG333" s="97">
        <f t="shared" si="343"/>
        <v>38.599999999999994</v>
      </c>
      <c r="AH333" s="96">
        <v>40</v>
      </c>
    </row>
    <row r="334" spans="1:34" x14ac:dyDescent="0.2">
      <c r="A334" s="91">
        <v>20</v>
      </c>
      <c r="B334" s="92">
        <v>1.4</v>
      </c>
      <c r="C334" s="93">
        <f t="shared" si="318"/>
        <v>20014</v>
      </c>
      <c r="D334" s="103">
        <v>14</v>
      </c>
      <c r="E334" s="102">
        <f t="shared" si="344"/>
        <v>14.4</v>
      </c>
      <c r="F334" s="102">
        <f t="shared" si="338"/>
        <v>14.8</v>
      </c>
      <c r="G334" s="102">
        <f t="shared" si="338"/>
        <v>15.200000000000001</v>
      </c>
      <c r="H334" s="102">
        <f t="shared" si="338"/>
        <v>15.600000000000001</v>
      </c>
      <c r="I334" s="103">
        <v>16</v>
      </c>
      <c r="J334" s="100">
        <f t="shared" si="345"/>
        <v>16.600000000000001</v>
      </c>
      <c r="K334" s="100">
        <f t="shared" si="339"/>
        <v>17.200000000000003</v>
      </c>
      <c r="L334" s="100">
        <f t="shared" si="339"/>
        <v>17.800000000000004</v>
      </c>
      <c r="M334" s="100">
        <f t="shared" si="339"/>
        <v>18.400000000000006</v>
      </c>
      <c r="N334" s="103">
        <v>19</v>
      </c>
      <c r="O334" s="100">
        <f t="shared" si="346"/>
        <v>19.8</v>
      </c>
      <c r="P334" s="100">
        <f t="shared" si="340"/>
        <v>20.6</v>
      </c>
      <c r="Q334" s="100">
        <f t="shared" si="340"/>
        <v>21.400000000000002</v>
      </c>
      <c r="R334" s="100">
        <f t="shared" si="340"/>
        <v>22.200000000000003</v>
      </c>
      <c r="S334" s="103">
        <v>23</v>
      </c>
      <c r="T334" s="100">
        <f t="shared" si="347"/>
        <v>24</v>
      </c>
      <c r="U334" s="100">
        <f t="shared" si="341"/>
        <v>25</v>
      </c>
      <c r="V334" s="100">
        <f t="shared" si="341"/>
        <v>26</v>
      </c>
      <c r="W334" s="100">
        <f t="shared" si="341"/>
        <v>27</v>
      </c>
      <c r="X334" s="103">
        <v>28</v>
      </c>
      <c r="Y334" s="100">
        <f t="shared" si="348"/>
        <v>29.2</v>
      </c>
      <c r="Z334" s="100">
        <f t="shared" si="342"/>
        <v>30.4</v>
      </c>
      <c r="AA334" s="100">
        <f t="shared" si="342"/>
        <v>31.599999999999998</v>
      </c>
      <c r="AB334" s="100">
        <f t="shared" si="342"/>
        <v>32.799999999999997</v>
      </c>
      <c r="AC334" s="103">
        <v>34</v>
      </c>
      <c r="AD334" s="100">
        <f t="shared" si="349"/>
        <v>35.4</v>
      </c>
      <c r="AE334" s="100">
        <f t="shared" si="343"/>
        <v>36.799999999999997</v>
      </c>
      <c r="AF334" s="100">
        <f t="shared" si="343"/>
        <v>38.199999999999996</v>
      </c>
      <c r="AG334" s="100">
        <f t="shared" si="343"/>
        <v>39.599999999999994</v>
      </c>
      <c r="AH334" s="103">
        <v>41</v>
      </c>
    </row>
    <row r="335" spans="1:34" x14ac:dyDescent="0.2">
      <c r="A335" s="91">
        <v>20</v>
      </c>
      <c r="B335" s="101">
        <v>1.6</v>
      </c>
      <c r="C335" s="93">
        <f t="shared" si="318"/>
        <v>20016</v>
      </c>
      <c r="D335" s="96">
        <v>14</v>
      </c>
      <c r="E335" s="97">
        <f t="shared" si="344"/>
        <v>14.6</v>
      </c>
      <c r="F335" s="97">
        <f t="shared" si="338"/>
        <v>15.2</v>
      </c>
      <c r="G335" s="97">
        <f t="shared" si="338"/>
        <v>15.799999999999999</v>
      </c>
      <c r="H335" s="97">
        <f t="shared" si="338"/>
        <v>16.399999999999999</v>
      </c>
      <c r="I335" s="96">
        <v>17</v>
      </c>
      <c r="J335" s="97">
        <f t="shared" si="345"/>
        <v>17.600000000000001</v>
      </c>
      <c r="K335" s="97">
        <f t="shared" si="339"/>
        <v>18.200000000000003</v>
      </c>
      <c r="L335" s="97">
        <f t="shared" si="339"/>
        <v>18.800000000000004</v>
      </c>
      <c r="M335" s="97">
        <f t="shared" si="339"/>
        <v>19.400000000000006</v>
      </c>
      <c r="N335" s="96">
        <v>20</v>
      </c>
      <c r="O335" s="97">
        <f t="shared" si="346"/>
        <v>20.8</v>
      </c>
      <c r="P335" s="97">
        <f t="shared" si="340"/>
        <v>21.6</v>
      </c>
      <c r="Q335" s="97">
        <f t="shared" si="340"/>
        <v>22.400000000000002</v>
      </c>
      <c r="R335" s="97">
        <f t="shared" si="340"/>
        <v>23.200000000000003</v>
      </c>
      <c r="S335" s="96">
        <v>24</v>
      </c>
      <c r="T335" s="97">
        <f t="shared" si="347"/>
        <v>25</v>
      </c>
      <c r="U335" s="97">
        <f t="shared" si="341"/>
        <v>26</v>
      </c>
      <c r="V335" s="97">
        <f t="shared" si="341"/>
        <v>27</v>
      </c>
      <c r="W335" s="97">
        <f t="shared" si="341"/>
        <v>28</v>
      </c>
      <c r="X335" s="96">
        <v>29</v>
      </c>
      <c r="Y335" s="97">
        <f t="shared" si="348"/>
        <v>30.2</v>
      </c>
      <c r="Z335" s="97">
        <f t="shared" si="342"/>
        <v>31.4</v>
      </c>
      <c r="AA335" s="97">
        <f t="shared" si="342"/>
        <v>32.6</v>
      </c>
      <c r="AB335" s="97">
        <f t="shared" si="342"/>
        <v>33.800000000000004</v>
      </c>
      <c r="AC335" s="96">
        <v>35</v>
      </c>
      <c r="AD335" s="97">
        <f t="shared" si="349"/>
        <v>36.4</v>
      </c>
      <c r="AE335" s="97">
        <f t="shared" si="343"/>
        <v>37.799999999999997</v>
      </c>
      <c r="AF335" s="97">
        <f t="shared" si="343"/>
        <v>39.199999999999996</v>
      </c>
      <c r="AG335" s="97">
        <f t="shared" si="343"/>
        <v>40.599999999999994</v>
      </c>
      <c r="AH335" s="96">
        <v>42</v>
      </c>
    </row>
    <row r="336" spans="1:34" x14ac:dyDescent="0.2">
      <c r="A336" s="91">
        <v>20</v>
      </c>
      <c r="B336" s="92">
        <v>1.8</v>
      </c>
      <c r="C336" s="93">
        <f t="shared" si="318"/>
        <v>20018</v>
      </c>
      <c r="D336" s="103">
        <v>14</v>
      </c>
      <c r="E336" s="102">
        <f t="shared" si="344"/>
        <v>14.6</v>
      </c>
      <c r="F336" s="102">
        <f t="shared" si="338"/>
        <v>15.2</v>
      </c>
      <c r="G336" s="102">
        <f t="shared" si="338"/>
        <v>15.799999999999999</v>
      </c>
      <c r="H336" s="102">
        <f t="shared" si="338"/>
        <v>16.399999999999999</v>
      </c>
      <c r="I336" s="103">
        <v>17</v>
      </c>
      <c r="J336" s="100">
        <f t="shared" si="345"/>
        <v>17.600000000000001</v>
      </c>
      <c r="K336" s="100">
        <f t="shared" si="339"/>
        <v>18.200000000000003</v>
      </c>
      <c r="L336" s="100">
        <f t="shared" si="339"/>
        <v>18.800000000000004</v>
      </c>
      <c r="M336" s="100">
        <f t="shared" si="339"/>
        <v>19.400000000000006</v>
      </c>
      <c r="N336" s="103">
        <v>20</v>
      </c>
      <c r="O336" s="100">
        <f t="shared" si="346"/>
        <v>21</v>
      </c>
      <c r="P336" s="100">
        <f t="shared" si="340"/>
        <v>22</v>
      </c>
      <c r="Q336" s="100">
        <f t="shared" si="340"/>
        <v>23</v>
      </c>
      <c r="R336" s="100">
        <f t="shared" si="340"/>
        <v>24</v>
      </c>
      <c r="S336" s="103">
        <v>25</v>
      </c>
      <c r="T336" s="100">
        <f t="shared" si="347"/>
        <v>26</v>
      </c>
      <c r="U336" s="100">
        <f t="shared" si="341"/>
        <v>27</v>
      </c>
      <c r="V336" s="100">
        <f t="shared" si="341"/>
        <v>28</v>
      </c>
      <c r="W336" s="100">
        <f t="shared" si="341"/>
        <v>29</v>
      </c>
      <c r="X336" s="103">
        <v>30</v>
      </c>
      <c r="Y336" s="100">
        <f t="shared" si="348"/>
        <v>31.2</v>
      </c>
      <c r="Z336" s="100">
        <f t="shared" si="342"/>
        <v>32.4</v>
      </c>
      <c r="AA336" s="100">
        <f t="shared" si="342"/>
        <v>33.6</v>
      </c>
      <c r="AB336" s="100">
        <f t="shared" si="342"/>
        <v>34.800000000000004</v>
      </c>
      <c r="AC336" s="103">
        <v>36</v>
      </c>
      <c r="AD336" s="100">
        <f t="shared" si="349"/>
        <v>37.4</v>
      </c>
      <c r="AE336" s="100">
        <f t="shared" si="343"/>
        <v>38.799999999999997</v>
      </c>
      <c r="AF336" s="100">
        <f t="shared" si="343"/>
        <v>40.199999999999996</v>
      </c>
      <c r="AG336" s="100">
        <f t="shared" si="343"/>
        <v>41.599999999999994</v>
      </c>
      <c r="AH336" s="103">
        <v>43</v>
      </c>
    </row>
    <row r="337" spans="1:34" x14ac:dyDescent="0.2">
      <c r="A337" s="91">
        <v>20</v>
      </c>
      <c r="B337" s="101">
        <v>2</v>
      </c>
      <c r="C337" s="93">
        <f t="shared" si="318"/>
        <v>20020</v>
      </c>
      <c r="D337" s="96">
        <v>15</v>
      </c>
      <c r="E337" s="97">
        <f t="shared" si="344"/>
        <v>15.4</v>
      </c>
      <c r="F337" s="97">
        <f t="shared" si="338"/>
        <v>15.8</v>
      </c>
      <c r="G337" s="97">
        <f t="shared" si="338"/>
        <v>16.2</v>
      </c>
      <c r="H337" s="97">
        <f t="shared" si="338"/>
        <v>16.599999999999998</v>
      </c>
      <c r="I337" s="96">
        <v>17</v>
      </c>
      <c r="J337" s="97">
        <f t="shared" si="345"/>
        <v>17.8</v>
      </c>
      <c r="K337" s="97">
        <f t="shared" si="339"/>
        <v>18.600000000000001</v>
      </c>
      <c r="L337" s="97">
        <f t="shared" si="339"/>
        <v>19.400000000000002</v>
      </c>
      <c r="M337" s="97">
        <f t="shared" si="339"/>
        <v>20.200000000000003</v>
      </c>
      <c r="N337" s="96">
        <v>21</v>
      </c>
      <c r="O337" s="97">
        <f t="shared" si="346"/>
        <v>21.8</v>
      </c>
      <c r="P337" s="97">
        <f t="shared" si="340"/>
        <v>22.6</v>
      </c>
      <c r="Q337" s="97">
        <f t="shared" si="340"/>
        <v>23.400000000000002</v>
      </c>
      <c r="R337" s="97">
        <f t="shared" si="340"/>
        <v>24.200000000000003</v>
      </c>
      <c r="S337" s="96">
        <v>25</v>
      </c>
      <c r="T337" s="97">
        <f t="shared" si="347"/>
        <v>26</v>
      </c>
      <c r="U337" s="97">
        <f t="shared" si="341"/>
        <v>27</v>
      </c>
      <c r="V337" s="97">
        <f t="shared" si="341"/>
        <v>28</v>
      </c>
      <c r="W337" s="97">
        <f t="shared" si="341"/>
        <v>29</v>
      </c>
      <c r="X337" s="96">
        <v>30</v>
      </c>
      <c r="Y337" s="97">
        <f t="shared" si="348"/>
        <v>31.4</v>
      </c>
      <c r="Z337" s="97">
        <f t="shared" si="342"/>
        <v>32.799999999999997</v>
      </c>
      <c r="AA337" s="97">
        <f t="shared" si="342"/>
        <v>34.199999999999996</v>
      </c>
      <c r="AB337" s="97">
        <f t="shared" si="342"/>
        <v>35.599999999999994</v>
      </c>
      <c r="AC337" s="96">
        <v>37</v>
      </c>
      <c r="AD337" s="97">
        <f t="shared" si="349"/>
        <v>38.4</v>
      </c>
      <c r="AE337" s="97">
        <f t="shared" si="343"/>
        <v>39.799999999999997</v>
      </c>
      <c r="AF337" s="97">
        <f t="shared" si="343"/>
        <v>41.199999999999996</v>
      </c>
      <c r="AG337" s="97">
        <f t="shared" si="343"/>
        <v>42.599999999999994</v>
      </c>
      <c r="AH337" s="96">
        <v>44</v>
      </c>
    </row>
    <row r="338" spans="1:34" x14ac:dyDescent="0.2">
      <c r="A338" s="91">
        <v>20</v>
      </c>
      <c r="B338" s="92">
        <v>2.2000000000000002</v>
      </c>
      <c r="C338" s="93">
        <f t="shared" si="318"/>
        <v>20022</v>
      </c>
      <c r="D338" s="103">
        <v>15</v>
      </c>
      <c r="E338" s="102">
        <f t="shared" si="344"/>
        <v>15.6</v>
      </c>
      <c r="F338" s="102">
        <f t="shared" si="338"/>
        <v>16.2</v>
      </c>
      <c r="G338" s="102">
        <f t="shared" si="338"/>
        <v>16.8</v>
      </c>
      <c r="H338" s="102">
        <f t="shared" si="338"/>
        <v>17.400000000000002</v>
      </c>
      <c r="I338" s="103">
        <v>18</v>
      </c>
      <c r="J338" s="100">
        <f t="shared" si="345"/>
        <v>18.600000000000001</v>
      </c>
      <c r="K338" s="100">
        <f t="shared" si="339"/>
        <v>19.200000000000003</v>
      </c>
      <c r="L338" s="100">
        <f t="shared" si="339"/>
        <v>19.800000000000004</v>
      </c>
      <c r="M338" s="100">
        <f t="shared" si="339"/>
        <v>20.400000000000006</v>
      </c>
      <c r="N338" s="103">
        <v>21</v>
      </c>
      <c r="O338" s="100">
        <f t="shared" si="346"/>
        <v>22</v>
      </c>
      <c r="P338" s="100">
        <f t="shared" si="340"/>
        <v>23</v>
      </c>
      <c r="Q338" s="100">
        <f t="shared" si="340"/>
        <v>24</v>
      </c>
      <c r="R338" s="100">
        <f t="shared" si="340"/>
        <v>25</v>
      </c>
      <c r="S338" s="103">
        <v>26</v>
      </c>
      <c r="T338" s="100">
        <f t="shared" si="347"/>
        <v>27</v>
      </c>
      <c r="U338" s="100">
        <f t="shared" si="341"/>
        <v>28</v>
      </c>
      <c r="V338" s="100">
        <f t="shared" si="341"/>
        <v>29</v>
      </c>
      <c r="W338" s="100">
        <f t="shared" si="341"/>
        <v>30</v>
      </c>
      <c r="X338" s="103">
        <v>31</v>
      </c>
      <c r="Y338" s="100">
        <f t="shared" si="348"/>
        <v>32.4</v>
      </c>
      <c r="Z338" s="100">
        <f t="shared" si="342"/>
        <v>33.799999999999997</v>
      </c>
      <c r="AA338" s="100">
        <f t="shared" si="342"/>
        <v>35.199999999999996</v>
      </c>
      <c r="AB338" s="100">
        <f t="shared" si="342"/>
        <v>36.599999999999994</v>
      </c>
      <c r="AC338" s="103">
        <v>38</v>
      </c>
      <c r="AD338" s="100">
        <f t="shared" si="349"/>
        <v>39.4</v>
      </c>
      <c r="AE338" s="100">
        <f t="shared" si="343"/>
        <v>40.799999999999997</v>
      </c>
      <c r="AF338" s="100">
        <f t="shared" si="343"/>
        <v>42.199999999999996</v>
      </c>
      <c r="AG338" s="100">
        <f t="shared" si="343"/>
        <v>43.599999999999994</v>
      </c>
      <c r="AH338" s="103">
        <v>45</v>
      </c>
    </row>
    <row r="339" spans="1:34" x14ac:dyDescent="0.2">
      <c r="A339" s="91">
        <v>20</v>
      </c>
      <c r="B339" s="101">
        <v>2.4</v>
      </c>
      <c r="C339" s="93">
        <f t="shared" si="318"/>
        <v>20024</v>
      </c>
      <c r="D339" s="96">
        <v>15</v>
      </c>
      <c r="E339" s="97">
        <f t="shared" si="344"/>
        <v>15.6</v>
      </c>
      <c r="F339" s="97">
        <f t="shared" si="338"/>
        <v>16.2</v>
      </c>
      <c r="G339" s="97">
        <f t="shared" si="338"/>
        <v>16.8</v>
      </c>
      <c r="H339" s="97">
        <f t="shared" si="338"/>
        <v>17.400000000000002</v>
      </c>
      <c r="I339" s="96">
        <v>18</v>
      </c>
      <c r="J339" s="97">
        <f t="shared" si="345"/>
        <v>18.8</v>
      </c>
      <c r="K339" s="97">
        <f t="shared" si="339"/>
        <v>19.600000000000001</v>
      </c>
      <c r="L339" s="97">
        <f t="shared" si="339"/>
        <v>20.400000000000002</v>
      </c>
      <c r="M339" s="97">
        <f t="shared" si="339"/>
        <v>21.200000000000003</v>
      </c>
      <c r="N339" s="96">
        <v>22</v>
      </c>
      <c r="O339" s="97">
        <f t="shared" si="346"/>
        <v>22.8</v>
      </c>
      <c r="P339" s="97">
        <f t="shared" si="340"/>
        <v>23.6</v>
      </c>
      <c r="Q339" s="97">
        <f t="shared" si="340"/>
        <v>24.400000000000002</v>
      </c>
      <c r="R339" s="97">
        <f t="shared" si="340"/>
        <v>25.200000000000003</v>
      </c>
      <c r="S339" s="96">
        <v>26</v>
      </c>
      <c r="T339" s="97">
        <f t="shared" si="347"/>
        <v>27.2</v>
      </c>
      <c r="U339" s="97">
        <f t="shared" si="341"/>
        <v>28.4</v>
      </c>
      <c r="V339" s="97">
        <f t="shared" si="341"/>
        <v>29.599999999999998</v>
      </c>
      <c r="W339" s="97">
        <f t="shared" si="341"/>
        <v>30.799999999999997</v>
      </c>
      <c r="X339" s="96">
        <v>32</v>
      </c>
      <c r="Y339" s="97">
        <f t="shared" si="348"/>
        <v>33.200000000000003</v>
      </c>
      <c r="Z339" s="97">
        <f t="shared" si="342"/>
        <v>34.400000000000006</v>
      </c>
      <c r="AA339" s="97">
        <f t="shared" si="342"/>
        <v>35.600000000000009</v>
      </c>
      <c r="AB339" s="97">
        <f t="shared" si="342"/>
        <v>36.800000000000011</v>
      </c>
      <c r="AC339" s="96">
        <v>38</v>
      </c>
      <c r="AD339" s="97">
        <f t="shared" si="349"/>
        <v>39.6</v>
      </c>
      <c r="AE339" s="97">
        <f t="shared" si="343"/>
        <v>41.2</v>
      </c>
      <c r="AF339" s="97">
        <f t="shared" si="343"/>
        <v>42.800000000000004</v>
      </c>
      <c r="AG339" s="97">
        <f t="shared" si="343"/>
        <v>44.400000000000006</v>
      </c>
      <c r="AH339" s="96">
        <v>46</v>
      </c>
    </row>
    <row r="340" spans="1:34" x14ac:dyDescent="0.2">
      <c r="A340" s="91">
        <v>20</v>
      </c>
      <c r="B340" s="92">
        <v>2.6</v>
      </c>
      <c r="C340" s="93">
        <f t="shared" si="318"/>
        <v>20026</v>
      </c>
      <c r="D340" s="103">
        <v>15</v>
      </c>
      <c r="E340" s="102">
        <f t="shared" si="344"/>
        <v>15.6</v>
      </c>
      <c r="F340" s="102">
        <f t="shared" si="338"/>
        <v>16.2</v>
      </c>
      <c r="G340" s="102">
        <f t="shared" si="338"/>
        <v>16.8</v>
      </c>
      <c r="H340" s="102">
        <f t="shared" si="338"/>
        <v>17.400000000000002</v>
      </c>
      <c r="I340" s="103">
        <v>18</v>
      </c>
      <c r="J340" s="100">
        <f t="shared" si="345"/>
        <v>18.8</v>
      </c>
      <c r="K340" s="100">
        <f t="shared" si="339"/>
        <v>19.600000000000001</v>
      </c>
      <c r="L340" s="100">
        <f t="shared" si="339"/>
        <v>20.400000000000002</v>
      </c>
      <c r="M340" s="100">
        <f t="shared" si="339"/>
        <v>21.200000000000003</v>
      </c>
      <c r="N340" s="103">
        <v>22</v>
      </c>
      <c r="O340" s="100">
        <f t="shared" si="346"/>
        <v>23</v>
      </c>
      <c r="P340" s="100">
        <f t="shared" si="340"/>
        <v>24</v>
      </c>
      <c r="Q340" s="100">
        <f t="shared" si="340"/>
        <v>25</v>
      </c>
      <c r="R340" s="100">
        <f t="shared" si="340"/>
        <v>26</v>
      </c>
      <c r="S340" s="103">
        <v>27</v>
      </c>
      <c r="T340" s="100">
        <f t="shared" si="347"/>
        <v>28</v>
      </c>
      <c r="U340" s="100">
        <f t="shared" si="341"/>
        <v>29</v>
      </c>
      <c r="V340" s="100">
        <f t="shared" si="341"/>
        <v>30</v>
      </c>
      <c r="W340" s="100">
        <f t="shared" si="341"/>
        <v>31</v>
      </c>
      <c r="X340" s="103">
        <v>32</v>
      </c>
      <c r="Y340" s="100">
        <f t="shared" si="348"/>
        <v>33.4</v>
      </c>
      <c r="Z340" s="100">
        <f t="shared" si="342"/>
        <v>34.799999999999997</v>
      </c>
      <c r="AA340" s="100">
        <f t="shared" si="342"/>
        <v>36.199999999999996</v>
      </c>
      <c r="AB340" s="100">
        <f t="shared" si="342"/>
        <v>37.599999999999994</v>
      </c>
      <c r="AC340" s="103">
        <v>39</v>
      </c>
      <c r="AD340" s="100">
        <f t="shared" si="349"/>
        <v>40.6</v>
      </c>
      <c r="AE340" s="100">
        <f t="shared" si="343"/>
        <v>42.2</v>
      </c>
      <c r="AF340" s="100">
        <f t="shared" si="343"/>
        <v>43.800000000000004</v>
      </c>
      <c r="AG340" s="100">
        <f t="shared" si="343"/>
        <v>45.400000000000006</v>
      </c>
      <c r="AH340" s="103">
        <v>47</v>
      </c>
    </row>
    <row r="341" spans="1:34" x14ac:dyDescent="0.2">
      <c r="A341" s="91">
        <v>20</v>
      </c>
      <c r="B341" s="101">
        <v>2.8</v>
      </c>
      <c r="C341" s="93">
        <f t="shared" si="318"/>
        <v>20028</v>
      </c>
      <c r="D341" s="96">
        <v>16</v>
      </c>
      <c r="E341" s="97">
        <f t="shared" si="344"/>
        <v>16.600000000000001</v>
      </c>
      <c r="F341" s="97">
        <f t="shared" si="338"/>
        <v>17.200000000000003</v>
      </c>
      <c r="G341" s="97">
        <f t="shared" si="338"/>
        <v>17.800000000000004</v>
      </c>
      <c r="H341" s="97">
        <f t="shared" si="338"/>
        <v>18.400000000000006</v>
      </c>
      <c r="I341" s="96">
        <v>19</v>
      </c>
      <c r="J341" s="97">
        <f t="shared" si="345"/>
        <v>19.600000000000001</v>
      </c>
      <c r="K341" s="97">
        <f t="shared" si="339"/>
        <v>20.200000000000003</v>
      </c>
      <c r="L341" s="97">
        <f t="shared" si="339"/>
        <v>20.800000000000004</v>
      </c>
      <c r="M341" s="97">
        <f t="shared" si="339"/>
        <v>21.400000000000006</v>
      </c>
      <c r="N341" s="96">
        <v>22</v>
      </c>
      <c r="O341" s="97">
        <f t="shared" si="346"/>
        <v>23</v>
      </c>
      <c r="P341" s="97">
        <f t="shared" si="340"/>
        <v>24</v>
      </c>
      <c r="Q341" s="97">
        <f t="shared" si="340"/>
        <v>25</v>
      </c>
      <c r="R341" s="97">
        <f t="shared" si="340"/>
        <v>26</v>
      </c>
      <c r="S341" s="96">
        <v>27</v>
      </c>
      <c r="T341" s="97">
        <f t="shared" si="347"/>
        <v>28.2</v>
      </c>
      <c r="U341" s="97">
        <f t="shared" si="341"/>
        <v>29.4</v>
      </c>
      <c r="V341" s="97">
        <f t="shared" si="341"/>
        <v>30.599999999999998</v>
      </c>
      <c r="W341" s="97">
        <f t="shared" si="341"/>
        <v>31.799999999999997</v>
      </c>
      <c r="X341" s="96">
        <v>33</v>
      </c>
      <c r="Y341" s="97">
        <f t="shared" si="348"/>
        <v>34.4</v>
      </c>
      <c r="Z341" s="97">
        <f t="shared" si="342"/>
        <v>35.799999999999997</v>
      </c>
      <c r="AA341" s="97">
        <f t="shared" si="342"/>
        <v>37.199999999999996</v>
      </c>
      <c r="AB341" s="97">
        <f t="shared" si="342"/>
        <v>38.599999999999994</v>
      </c>
      <c r="AC341" s="96">
        <v>40</v>
      </c>
      <c r="AD341" s="97">
        <f t="shared" si="349"/>
        <v>41.6</v>
      </c>
      <c r="AE341" s="97">
        <f t="shared" si="343"/>
        <v>43.2</v>
      </c>
      <c r="AF341" s="97">
        <f t="shared" si="343"/>
        <v>44.800000000000004</v>
      </c>
      <c r="AG341" s="97">
        <f t="shared" si="343"/>
        <v>46.400000000000006</v>
      </c>
      <c r="AH341" s="96">
        <v>48</v>
      </c>
    </row>
    <row r="342" spans="1:34" x14ac:dyDescent="0.2">
      <c r="A342" s="91">
        <v>20</v>
      </c>
      <c r="B342" s="92">
        <v>3</v>
      </c>
      <c r="C342" s="93">
        <f t="shared" si="318"/>
        <v>20030</v>
      </c>
      <c r="D342" s="103">
        <v>16</v>
      </c>
      <c r="E342" s="102">
        <f t="shared" si="344"/>
        <v>16.600000000000001</v>
      </c>
      <c r="F342" s="102">
        <f t="shared" si="338"/>
        <v>17.200000000000003</v>
      </c>
      <c r="G342" s="102">
        <f t="shared" si="338"/>
        <v>17.800000000000004</v>
      </c>
      <c r="H342" s="102">
        <f t="shared" si="338"/>
        <v>18.400000000000006</v>
      </c>
      <c r="I342" s="103">
        <v>19</v>
      </c>
      <c r="J342" s="100">
        <f t="shared" si="345"/>
        <v>19.8</v>
      </c>
      <c r="K342" s="100">
        <f t="shared" si="339"/>
        <v>20.6</v>
      </c>
      <c r="L342" s="100">
        <f t="shared" si="339"/>
        <v>21.400000000000002</v>
      </c>
      <c r="M342" s="100">
        <f t="shared" si="339"/>
        <v>22.200000000000003</v>
      </c>
      <c r="N342" s="103">
        <v>23</v>
      </c>
      <c r="O342" s="100">
        <f t="shared" si="346"/>
        <v>24</v>
      </c>
      <c r="P342" s="100">
        <f t="shared" si="340"/>
        <v>25</v>
      </c>
      <c r="Q342" s="100">
        <f t="shared" si="340"/>
        <v>26</v>
      </c>
      <c r="R342" s="100">
        <f t="shared" si="340"/>
        <v>27</v>
      </c>
      <c r="S342" s="103">
        <v>28</v>
      </c>
      <c r="T342" s="100">
        <f t="shared" si="347"/>
        <v>29.2</v>
      </c>
      <c r="U342" s="100">
        <f t="shared" si="341"/>
        <v>30.4</v>
      </c>
      <c r="V342" s="100">
        <f t="shared" si="341"/>
        <v>31.599999999999998</v>
      </c>
      <c r="W342" s="100">
        <f t="shared" si="341"/>
        <v>32.799999999999997</v>
      </c>
      <c r="X342" s="103">
        <v>34</v>
      </c>
      <c r="Y342" s="100">
        <f t="shared" si="348"/>
        <v>35.4</v>
      </c>
      <c r="Z342" s="100">
        <f t="shared" si="342"/>
        <v>36.799999999999997</v>
      </c>
      <c r="AA342" s="100">
        <f t="shared" si="342"/>
        <v>38.199999999999996</v>
      </c>
      <c r="AB342" s="100">
        <f t="shared" si="342"/>
        <v>39.599999999999994</v>
      </c>
      <c r="AC342" s="103">
        <v>41</v>
      </c>
      <c r="AD342" s="100">
        <f t="shared" si="349"/>
        <v>42.6</v>
      </c>
      <c r="AE342" s="100">
        <f t="shared" si="343"/>
        <v>44.2</v>
      </c>
      <c r="AF342" s="100">
        <f t="shared" si="343"/>
        <v>45.800000000000004</v>
      </c>
      <c r="AG342" s="100">
        <f t="shared" si="343"/>
        <v>47.400000000000006</v>
      </c>
      <c r="AH342" s="103">
        <v>49</v>
      </c>
    </row>
    <row r="343" spans="1:34" x14ac:dyDescent="0.2">
      <c r="A343" s="91">
        <v>21</v>
      </c>
      <c r="B343" s="92">
        <v>0</v>
      </c>
      <c r="C343" s="93">
        <f t="shared" si="318"/>
        <v>21000</v>
      </c>
      <c r="D343" s="102">
        <v>11.2</v>
      </c>
      <c r="E343" s="102">
        <v>11.76</v>
      </c>
      <c r="F343" s="102">
        <v>12.32</v>
      </c>
      <c r="G343" s="102">
        <v>12.88</v>
      </c>
      <c r="H343" s="102">
        <v>13.44</v>
      </c>
      <c r="I343" s="102">
        <v>14</v>
      </c>
      <c r="J343" s="102">
        <v>14.4</v>
      </c>
      <c r="K343" s="102">
        <v>14.8</v>
      </c>
      <c r="L343" s="102">
        <v>15.2</v>
      </c>
      <c r="M343" s="102">
        <v>15.6</v>
      </c>
      <c r="N343" s="102">
        <v>16</v>
      </c>
      <c r="O343" s="102">
        <v>16.72</v>
      </c>
      <c r="P343" s="102">
        <v>17.440000000000001</v>
      </c>
      <c r="Q343" s="102">
        <v>18.16</v>
      </c>
      <c r="R343" s="102">
        <v>18.88</v>
      </c>
      <c r="S343" s="102">
        <v>19.600000000000001</v>
      </c>
      <c r="T343" s="102">
        <v>20.36</v>
      </c>
      <c r="U343" s="102">
        <v>21.12</v>
      </c>
      <c r="V343" s="102">
        <v>21.88</v>
      </c>
      <c r="W343" s="102">
        <v>22.64</v>
      </c>
      <c r="X343" s="102">
        <v>23.4</v>
      </c>
      <c r="Y343" s="102">
        <v>24.32</v>
      </c>
      <c r="Z343" s="102">
        <v>25.24</v>
      </c>
      <c r="AA343" s="102">
        <v>26.16</v>
      </c>
      <c r="AB343" s="102">
        <v>27.08</v>
      </c>
      <c r="AC343" s="103">
        <v>28</v>
      </c>
      <c r="AD343" s="102">
        <v>28.92</v>
      </c>
      <c r="AE343" s="102">
        <v>29.84</v>
      </c>
      <c r="AF343" s="102">
        <v>30.76</v>
      </c>
      <c r="AG343" s="102">
        <v>31.68</v>
      </c>
      <c r="AH343" s="102">
        <v>32.6</v>
      </c>
    </row>
    <row r="344" spans="1:34" x14ac:dyDescent="0.2">
      <c r="A344" s="91">
        <v>21</v>
      </c>
      <c r="B344" s="92">
        <v>0.2</v>
      </c>
      <c r="C344" s="93">
        <f t="shared" si="318"/>
        <v>21002</v>
      </c>
      <c r="D344" s="102">
        <v>11.2</v>
      </c>
      <c r="E344" s="102">
        <v>11.76</v>
      </c>
      <c r="F344" s="102">
        <v>12.32</v>
      </c>
      <c r="G344" s="102">
        <v>12.88</v>
      </c>
      <c r="H344" s="102">
        <v>13.44</v>
      </c>
      <c r="I344" s="102">
        <v>14</v>
      </c>
      <c r="J344" s="102">
        <v>14.4</v>
      </c>
      <c r="K344" s="102">
        <v>14.8</v>
      </c>
      <c r="L344" s="102">
        <v>15.2</v>
      </c>
      <c r="M344" s="102">
        <v>15.6</v>
      </c>
      <c r="N344" s="102">
        <v>16</v>
      </c>
      <c r="O344" s="102">
        <v>16.72</v>
      </c>
      <c r="P344" s="102">
        <v>17.440000000000001</v>
      </c>
      <c r="Q344" s="102">
        <v>18.16</v>
      </c>
      <c r="R344" s="102">
        <v>18.88</v>
      </c>
      <c r="S344" s="102">
        <v>19.600000000000001</v>
      </c>
      <c r="T344" s="102">
        <v>20.36</v>
      </c>
      <c r="U344" s="102">
        <v>21.12</v>
      </c>
      <c r="V344" s="102">
        <v>21.88</v>
      </c>
      <c r="W344" s="102">
        <v>22.64</v>
      </c>
      <c r="X344" s="102">
        <v>23.4</v>
      </c>
      <c r="Y344" s="102">
        <v>24.32</v>
      </c>
      <c r="Z344" s="102">
        <v>25.24</v>
      </c>
      <c r="AA344" s="102">
        <v>26.16</v>
      </c>
      <c r="AB344" s="102">
        <v>27.08</v>
      </c>
      <c r="AC344" s="103">
        <v>28</v>
      </c>
      <c r="AD344" s="102">
        <v>28.92</v>
      </c>
      <c r="AE344" s="102">
        <v>29.84</v>
      </c>
      <c r="AF344" s="102">
        <v>30.76</v>
      </c>
      <c r="AG344" s="102">
        <v>31.68</v>
      </c>
      <c r="AH344" s="102">
        <v>32.6</v>
      </c>
    </row>
    <row r="345" spans="1:34" x14ac:dyDescent="0.2">
      <c r="A345" s="91">
        <v>21</v>
      </c>
      <c r="B345" s="95">
        <v>0.4</v>
      </c>
      <c r="C345" s="93">
        <f t="shared" si="318"/>
        <v>21004</v>
      </c>
      <c r="D345" s="97">
        <f t="shared" ref="D345:AH345" si="350">-(D329-D409)*1/5+D329</f>
        <v>11.2</v>
      </c>
      <c r="E345" s="97">
        <f t="shared" si="350"/>
        <v>11.76</v>
      </c>
      <c r="F345" s="97">
        <f t="shared" si="350"/>
        <v>12.32</v>
      </c>
      <c r="G345" s="97">
        <f t="shared" si="350"/>
        <v>12.879999999999999</v>
      </c>
      <c r="H345" s="97">
        <f t="shared" si="350"/>
        <v>13.44</v>
      </c>
      <c r="I345" s="97">
        <f t="shared" si="350"/>
        <v>14</v>
      </c>
      <c r="J345" s="97">
        <f t="shared" si="350"/>
        <v>14.4</v>
      </c>
      <c r="K345" s="97">
        <f t="shared" si="350"/>
        <v>14.8</v>
      </c>
      <c r="L345" s="97">
        <f t="shared" si="350"/>
        <v>15.2</v>
      </c>
      <c r="M345" s="97">
        <f t="shared" si="350"/>
        <v>15.599999999999998</v>
      </c>
      <c r="N345" s="97">
        <f t="shared" si="350"/>
        <v>16</v>
      </c>
      <c r="O345" s="97">
        <f t="shared" si="350"/>
        <v>16.72</v>
      </c>
      <c r="P345" s="97">
        <f t="shared" si="350"/>
        <v>17.440000000000001</v>
      </c>
      <c r="Q345" s="97">
        <f t="shared" si="350"/>
        <v>18.160000000000004</v>
      </c>
      <c r="R345" s="97">
        <f t="shared" si="350"/>
        <v>18.880000000000003</v>
      </c>
      <c r="S345" s="97">
        <f t="shared" si="350"/>
        <v>19.600000000000001</v>
      </c>
      <c r="T345" s="97">
        <f t="shared" si="350"/>
        <v>20.36</v>
      </c>
      <c r="U345" s="97">
        <f t="shared" si="350"/>
        <v>21.12</v>
      </c>
      <c r="V345" s="97">
        <f t="shared" si="350"/>
        <v>21.880000000000003</v>
      </c>
      <c r="W345" s="97">
        <f t="shared" si="350"/>
        <v>22.64</v>
      </c>
      <c r="X345" s="97">
        <f t="shared" si="350"/>
        <v>23.4</v>
      </c>
      <c r="Y345" s="97">
        <f t="shared" si="350"/>
        <v>24.32</v>
      </c>
      <c r="Z345" s="97">
        <f t="shared" si="350"/>
        <v>25.240000000000002</v>
      </c>
      <c r="AA345" s="97">
        <f t="shared" si="350"/>
        <v>26.16</v>
      </c>
      <c r="AB345" s="97">
        <f t="shared" si="350"/>
        <v>27.080000000000002</v>
      </c>
      <c r="AC345" s="96">
        <f t="shared" si="350"/>
        <v>28</v>
      </c>
      <c r="AD345" s="97">
        <f t="shared" si="350"/>
        <v>28.92</v>
      </c>
      <c r="AE345" s="97">
        <f t="shared" si="350"/>
        <v>29.84</v>
      </c>
      <c r="AF345" s="97">
        <f t="shared" si="350"/>
        <v>30.76</v>
      </c>
      <c r="AG345" s="97">
        <f t="shared" si="350"/>
        <v>31.68</v>
      </c>
      <c r="AH345" s="97">
        <f t="shared" si="350"/>
        <v>32.6</v>
      </c>
    </row>
    <row r="346" spans="1:34" x14ac:dyDescent="0.2">
      <c r="A346" s="91">
        <v>21</v>
      </c>
      <c r="B346" s="92">
        <v>0.6</v>
      </c>
      <c r="C346" s="93">
        <f t="shared" si="318"/>
        <v>21006</v>
      </c>
      <c r="D346" s="102">
        <f t="shared" ref="D346:AH346" si="351">-(D330-D410)*1/5+D330</f>
        <v>12</v>
      </c>
      <c r="E346" s="102">
        <f t="shared" si="351"/>
        <v>12.4</v>
      </c>
      <c r="F346" s="102">
        <f t="shared" si="351"/>
        <v>12.8</v>
      </c>
      <c r="G346" s="102">
        <f t="shared" si="351"/>
        <v>13.200000000000001</v>
      </c>
      <c r="H346" s="102">
        <f t="shared" si="351"/>
        <v>13.600000000000001</v>
      </c>
      <c r="I346" s="102">
        <f t="shared" si="351"/>
        <v>14</v>
      </c>
      <c r="J346" s="102">
        <f t="shared" si="351"/>
        <v>14.56</v>
      </c>
      <c r="K346" s="102">
        <f t="shared" si="351"/>
        <v>15.12</v>
      </c>
      <c r="L346" s="102">
        <f t="shared" si="351"/>
        <v>15.680000000000001</v>
      </c>
      <c r="M346" s="102">
        <f t="shared" si="351"/>
        <v>16.240000000000002</v>
      </c>
      <c r="N346" s="102">
        <f t="shared" si="351"/>
        <v>16.8</v>
      </c>
      <c r="O346" s="102">
        <f t="shared" si="351"/>
        <v>17.36</v>
      </c>
      <c r="P346" s="102">
        <f t="shared" si="351"/>
        <v>17.920000000000002</v>
      </c>
      <c r="Q346" s="102">
        <f t="shared" si="351"/>
        <v>18.480000000000004</v>
      </c>
      <c r="R346" s="102">
        <f t="shared" si="351"/>
        <v>19.040000000000006</v>
      </c>
      <c r="S346" s="102">
        <f t="shared" si="351"/>
        <v>19.600000000000001</v>
      </c>
      <c r="T346" s="102">
        <f t="shared" si="351"/>
        <v>20.52</v>
      </c>
      <c r="U346" s="102">
        <f t="shared" si="351"/>
        <v>21.44</v>
      </c>
      <c r="V346" s="102">
        <f t="shared" si="351"/>
        <v>22.36</v>
      </c>
      <c r="W346" s="102">
        <f t="shared" si="351"/>
        <v>23.28</v>
      </c>
      <c r="X346" s="102">
        <f t="shared" si="351"/>
        <v>24.2</v>
      </c>
      <c r="Y346" s="102">
        <f t="shared" si="351"/>
        <v>25.12</v>
      </c>
      <c r="Z346" s="102">
        <f t="shared" si="351"/>
        <v>26.04</v>
      </c>
      <c r="AA346" s="102">
        <f t="shared" si="351"/>
        <v>26.96</v>
      </c>
      <c r="AB346" s="102">
        <f t="shared" si="351"/>
        <v>27.880000000000003</v>
      </c>
      <c r="AC346" s="103">
        <f t="shared" si="351"/>
        <v>28.8</v>
      </c>
      <c r="AD346" s="102">
        <f t="shared" si="351"/>
        <v>29.76</v>
      </c>
      <c r="AE346" s="102">
        <f t="shared" si="351"/>
        <v>30.72</v>
      </c>
      <c r="AF346" s="102">
        <f t="shared" si="351"/>
        <v>31.68</v>
      </c>
      <c r="AG346" s="102">
        <f t="shared" si="351"/>
        <v>32.64</v>
      </c>
      <c r="AH346" s="102">
        <f t="shared" si="351"/>
        <v>33.6</v>
      </c>
    </row>
    <row r="347" spans="1:34" x14ac:dyDescent="0.2">
      <c r="A347" s="91">
        <v>21</v>
      </c>
      <c r="B347" s="101">
        <v>0.8</v>
      </c>
      <c r="C347" s="93">
        <f t="shared" si="318"/>
        <v>21008</v>
      </c>
      <c r="D347" s="97">
        <f t="shared" ref="D347:AH347" si="352">-(D331-D411)*1/5+D331</f>
        <v>12.2</v>
      </c>
      <c r="E347" s="97">
        <f t="shared" si="352"/>
        <v>12.56</v>
      </c>
      <c r="F347" s="97">
        <f t="shared" si="352"/>
        <v>12.92</v>
      </c>
      <c r="G347" s="97">
        <f t="shared" si="352"/>
        <v>13.280000000000001</v>
      </c>
      <c r="H347" s="97">
        <f t="shared" si="352"/>
        <v>13.64</v>
      </c>
      <c r="I347" s="97">
        <f t="shared" si="352"/>
        <v>14</v>
      </c>
      <c r="J347" s="97">
        <f t="shared" si="352"/>
        <v>14.56</v>
      </c>
      <c r="K347" s="97">
        <f t="shared" si="352"/>
        <v>15.12</v>
      </c>
      <c r="L347" s="97">
        <f t="shared" si="352"/>
        <v>15.680000000000001</v>
      </c>
      <c r="M347" s="97">
        <f t="shared" si="352"/>
        <v>16.240000000000002</v>
      </c>
      <c r="N347" s="97">
        <f t="shared" si="352"/>
        <v>16.8</v>
      </c>
      <c r="O347" s="97">
        <f t="shared" si="352"/>
        <v>17.560000000000002</v>
      </c>
      <c r="P347" s="97">
        <f t="shared" si="352"/>
        <v>18.32</v>
      </c>
      <c r="Q347" s="97">
        <f t="shared" si="352"/>
        <v>19.080000000000002</v>
      </c>
      <c r="R347" s="97">
        <f t="shared" si="352"/>
        <v>19.840000000000003</v>
      </c>
      <c r="S347" s="97">
        <f t="shared" si="352"/>
        <v>20.6</v>
      </c>
      <c r="T347" s="97">
        <f t="shared" si="352"/>
        <v>21.36</v>
      </c>
      <c r="U347" s="97">
        <f t="shared" si="352"/>
        <v>22.12</v>
      </c>
      <c r="V347" s="97">
        <f t="shared" si="352"/>
        <v>22.880000000000003</v>
      </c>
      <c r="W347" s="97">
        <f t="shared" si="352"/>
        <v>23.640000000000004</v>
      </c>
      <c r="X347" s="97">
        <f t="shared" si="352"/>
        <v>24.4</v>
      </c>
      <c r="Y347" s="97">
        <f t="shared" si="352"/>
        <v>25.48</v>
      </c>
      <c r="Z347" s="97">
        <f t="shared" si="352"/>
        <v>26.56</v>
      </c>
      <c r="AA347" s="97">
        <f t="shared" si="352"/>
        <v>27.64</v>
      </c>
      <c r="AB347" s="97">
        <f t="shared" si="352"/>
        <v>28.72</v>
      </c>
      <c r="AC347" s="96">
        <f t="shared" si="352"/>
        <v>29.8</v>
      </c>
      <c r="AD347" s="97">
        <f t="shared" si="352"/>
        <v>30.92</v>
      </c>
      <c r="AE347" s="97">
        <f t="shared" si="352"/>
        <v>32.040000000000006</v>
      </c>
      <c r="AF347" s="97">
        <f t="shared" si="352"/>
        <v>33.160000000000011</v>
      </c>
      <c r="AG347" s="97">
        <f t="shared" si="352"/>
        <v>34.280000000000008</v>
      </c>
      <c r="AH347" s="97">
        <f t="shared" si="352"/>
        <v>35.4</v>
      </c>
    </row>
    <row r="348" spans="1:34" x14ac:dyDescent="0.2">
      <c r="A348" s="91">
        <v>21</v>
      </c>
      <c r="B348" s="92">
        <v>1</v>
      </c>
      <c r="C348" s="93">
        <f t="shared" si="318"/>
        <v>21010</v>
      </c>
      <c r="D348" s="102">
        <f t="shared" ref="D348:AH348" si="353">-(D332-D412)*1/5+D332</f>
        <v>12.2</v>
      </c>
      <c r="E348" s="102">
        <f t="shared" si="353"/>
        <v>12.719999999999999</v>
      </c>
      <c r="F348" s="102">
        <f t="shared" si="353"/>
        <v>13.239999999999998</v>
      </c>
      <c r="G348" s="102">
        <f t="shared" si="353"/>
        <v>13.759999999999998</v>
      </c>
      <c r="H348" s="102">
        <f t="shared" si="353"/>
        <v>14.279999999999998</v>
      </c>
      <c r="I348" s="102">
        <f t="shared" si="353"/>
        <v>14.8</v>
      </c>
      <c r="J348" s="102">
        <f t="shared" si="353"/>
        <v>15.360000000000001</v>
      </c>
      <c r="K348" s="102">
        <f t="shared" si="353"/>
        <v>15.920000000000002</v>
      </c>
      <c r="L348" s="102">
        <f t="shared" si="353"/>
        <v>16.480000000000004</v>
      </c>
      <c r="M348" s="102">
        <f t="shared" si="353"/>
        <v>17.040000000000006</v>
      </c>
      <c r="N348" s="102">
        <f t="shared" si="353"/>
        <v>17.600000000000001</v>
      </c>
      <c r="O348" s="102">
        <f t="shared" si="353"/>
        <v>18.200000000000003</v>
      </c>
      <c r="P348" s="102">
        <f t="shared" si="353"/>
        <v>18.8</v>
      </c>
      <c r="Q348" s="102">
        <f t="shared" si="353"/>
        <v>19.400000000000002</v>
      </c>
      <c r="R348" s="102">
        <f t="shared" si="353"/>
        <v>20.000000000000004</v>
      </c>
      <c r="S348" s="102">
        <f t="shared" si="353"/>
        <v>20.6</v>
      </c>
      <c r="T348" s="102">
        <f t="shared" si="353"/>
        <v>21.52</v>
      </c>
      <c r="U348" s="102">
        <f t="shared" si="353"/>
        <v>22.44</v>
      </c>
      <c r="V348" s="102">
        <f t="shared" si="353"/>
        <v>23.36</v>
      </c>
      <c r="W348" s="102">
        <f t="shared" si="353"/>
        <v>24.28</v>
      </c>
      <c r="X348" s="102">
        <f t="shared" si="353"/>
        <v>25.2</v>
      </c>
      <c r="Y348" s="102">
        <f t="shared" si="353"/>
        <v>26.32</v>
      </c>
      <c r="Z348" s="102">
        <f t="shared" si="353"/>
        <v>27.439999999999998</v>
      </c>
      <c r="AA348" s="102">
        <f t="shared" si="353"/>
        <v>28.56</v>
      </c>
      <c r="AB348" s="102">
        <f t="shared" si="353"/>
        <v>29.68</v>
      </c>
      <c r="AC348" s="103">
        <f t="shared" si="353"/>
        <v>30.8</v>
      </c>
      <c r="AD348" s="102">
        <f t="shared" si="353"/>
        <v>31.92</v>
      </c>
      <c r="AE348" s="102">
        <f t="shared" si="353"/>
        <v>33.040000000000006</v>
      </c>
      <c r="AF348" s="102">
        <f t="shared" si="353"/>
        <v>34.160000000000011</v>
      </c>
      <c r="AG348" s="102">
        <f t="shared" si="353"/>
        <v>35.280000000000008</v>
      </c>
      <c r="AH348" s="102">
        <f t="shared" si="353"/>
        <v>36.4</v>
      </c>
    </row>
    <row r="349" spans="1:34" x14ac:dyDescent="0.2">
      <c r="A349" s="91">
        <v>21</v>
      </c>
      <c r="B349" s="101">
        <v>1.2</v>
      </c>
      <c r="C349" s="93">
        <f t="shared" si="318"/>
        <v>21012</v>
      </c>
      <c r="D349" s="97">
        <f t="shared" ref="D349:AH349" si="354">-(D333-D413)*1/5+D333</f>
        <v>12.2</v>
      </c>
      <c r="E349" s="97">
        <f t="shared" si="354"/>
        <v>12.76</v>
      </c>
      <c r="F349" s="97">
        <f t="shared" si="354"/>
        <v>13.32</v>
      </c>
      <c r="G349" s="97">
        <f t="shared" si="354"/>
        <v>13.879999999999999</v>
      </c>
      <c r="H349" s="97">
        <f t="shared" si="354"/>
        <v>14.44</v>
      </c>
      <c r="I349" s="97">
        <f t="shared" si="354"/>
        <v>15</v>
      </c>
      <c r="J349" s="97">
        <f t="shared" si="354"/>
        <v>15.56</v>
      </c>
      <c r="K349" s="97">
        <f t="shared" si="354"/>
        <v>16.12</v>
      </c>
      <c r="L349" s="97">
        <f t="shared" si="354"/>
        <v>16.680000000000003</v>
      </c>
      <c r="M349" s="97">
        <f t="shared" si="354"/>
        <v>17.240000000000006</v>
      </c>
      <c r="N349" s="97">
        <f t="shared" si="354"/>
        <v>17.8</v>
      </c>
      <c r="O349" s="97">
        <f t="shared" si="354"/>
        <v>18.52</v>
      </c>
      <c r="P349" s="97">
        <f t="shared" si="354"/>
        <v>19.240000000000002</v>
      </c>
      <c r="Q349" s="97">
        <f t="shared" si="354"/>
        <v>19.96</v>
      </c>
      <c r="R349" s="97">
        <f t="shared" si="354"/>
        <v>20.680000000000003</v>
      </c>
      <c r="S349" s="97">
        <f t="shared" si="354"/>
        <v>21.4</v>
      </c>
      <c r="T349" s="97">
        <f t="shared" si="354"/>
        <v>22.32</v>
      </c>
      <c r="U349" s="97">
        <f t="shared" si="354"/>
        <v>23.24</v>
      </c>
      <c r="V349" s="97">
        <f t="shared" si="354"/>
        <v>24.16</v>
      </c>
      <c r="W349" s="97">
        <f t="shared" si="354"/>
        <v>25.080000000000002</v>
      </c>
      <c r="X349" s="97">
        <f t="shared" si="354"/>
        <v>26</v>
      </c>
      <c r="Y349" s="97">
        <f t="shared" si="354"/>
        <v>26.96</v>
      </c>
      <c r="Z349" s="97">
        <f t="shared" si="354"/>
        <v>27.92</v>
      </c>
      <c r="AA349" s="97">
        <f t="shared" si="354"/>
        <v>28.88</v>
      </c>
      <c r="AB349" s="97">
        <f t="shared" si="354"/>
        <v>29.84</v>
      </c>
      <c r="AC349" s="96">
        <f t="shared" si="354"/>
        <v>30.8</v>
      </c>
      <c r="AD349" s="97">
        <f t="shared" si="354"/>
        <v>32.119999999999997</v>
      </c>
      <c r="AE349" s="97">
        <f t="shared" si="354"/>
        <v>33.44</v>
      </c>
      <c r="AF349" s="97">
        <f t="shared" si="354"/>
        <v>34.76</v>
      </c>
      <c r="AG349" s="97">
        <f t="shared" si="354"/>
        <v>36.08</v>
      </c>
      <c r="AH349" s="97">
        <f t="shared" si="354"/>
        <v>37.4</v>
      </c>
    </row>
    <row r="350" spans="1:34" x14ac:dyDescent="0.2">
      <c r="A350" s="91">
        <v>21</v>
      </c>
      <c r="B350" s="92">
        <v>1.4</v>
      </c>
      <c r="C350" s="93">
        <f t="shared" si="318"/>
        <v>21014</v>
      </c>
      <c r="D350" s="102">
        <f t="shared" ref="D350:AH350" si="355">-(D334-D414)*1/5+D334</f>
        <v>13</v>
      </c>
      <c r="E350" s="102">
        <f t="shared" si="355"/>
        <v>13.4</v>
      </c>
      <c r="F350" s="102">
        <f t="shared" si="355"/>
        <v>13.8</v>
      </c>
      <c r="G350" s="102">
        <f t="shared" si="355"/>
        <v>14.200000000000001</v>
      </c>
      <c r="H350" s="102">
        <f t="shared" si="355"/>
        <v>14.600000000000001</v>
      </c>
      <c r="I350" s="102">
        <f t="shared" si="355"/>
        <v>15</v>
      </c>
      <c r="J350" s="102">
        <f t="shared" si="355"/>
        <v>15.56</v>
      </c>
      <c r="K350" s="102">
        <f t="shared" si="355"/>
        <v>16.12</v>
      </c>
      <c r="L350" s="102">
        <f t="shared" si="355"/>
        <v>16.680000000000003</v>
      </c>
      <c r="M350" s="102">
        <f t="shared" si="355"/>
        <v>17.240000000000006</v>
      </c>
      <c r="N350" s="102">
        <f t="shared" si="355"/>
        <v>17.8</v>
      </c>
      <c r="O350" s="102">
        <f t="shared" si="355"/>
        <v>18.560000000000002</v>
      </c>
      <c r="P350" s="102">
        <f t="shared" si="355"/>
        <v>19.32</v>
      </c>
      <c r="Q350" s="102">
        <f t="shared" si="355"/>
        <v>20.080000000000002</v>
      </c>
      <c r="R350" s="102">
        <f t="shared" si="355"/>
        <v>20.840000000000003</v>
      </c>
      <c r="S350" s="102">
        <f t="shared" si="355"/>
        <v>21.6</v>
      </c>
      <c r="T350" s="102">
        <f t="shared" si="355"/>
        <v>22.52</v>
      </c>
      <c r="U350" s="102">
        <f t="shared" si="355"/>
        <v>23.44</v>
      </c>
      <c r="V350" s="102">
        <f t="shared" si="355"/>
        <v>24.36</v>
      </c>
      <c r="W350" s="102">
        <f t="shared" si="355"/>
        <v>25.28</v>
      </c>
      <c r="X350" s="102">
        <f t="shared" si="355"/>
        <v>26.2</v>
      </c>
      <c r="Y350" s="102">
        <f t="shared" si="355"/>
        <v>27.32</v>
      </c>
      <c r="Z350" s="102">
        <f t="shared" si="355"/>
        <v>28.439999999999998</v>
      </c>
      <c r="AA350" s="102">
        <f t="shared" si="355"/>
        <v>29.56</v>
      </c>
      <c r="AB350" s="102">
        <f t="shared" si="355"/>
        <v>30.68</v>
      </c>
      <c r="AC350" s="103">
        <f t="shared" si="355"/>
        <v>31.8</v>
      </c>
      <c r="AD350" s="102">
        <f t="shared" si="355"/>
        <v>33.08</v>
      </c>
      <c r="AE350" s="102">
        <f t="shared" si="355"/>
        <v>34.36</v>
      </c>
      <c r="AF350" s="102">
        <f t="shared" si="355"/>
        <v>35.64</v>
      </c>
      <c r="AG350" s="102">
        <f t="shared" si="355"/>
        <v>36.919999999999995</v>
      </c>
      <c r="AH350" s="102">
        <f t="shared" si="355"/>
        <v>38.200000000000003</v>
      </c>
    </row>
    <row r="351" spans="1:34" x14ac:dyDescent="0.2">
      <c r="A351" s="91">
        <v>21</v>
      </c>
      <c r="B351" s="101">
        <v>1.6</v>
      </c>
      <c r="C351" s="93">
        <f t="shared" si="318"/>
        <v>21016</v>
      </c>
      <c r="D351" s="97">
        <f t="shared" ref="D351:AH351" si="356">-(D335-D415)*1/5+D335</f>
        <v>13</v>
      </c>
      <c r="E351" s="97">
        <f t="shared" si="356"/>
        <v>13.56</v>
      </c>
      <c r="F351" s="97">
        <f t="shared" si="356"/>
        <v>14.12</v>
      </c>
      <c r="G351" s="97">
        <f t="shared" si="356"/>
        <v>14.68</v>
      </c>
      <c r="H351" s="97">
        <f t="shared" si="356"/>
        <v>15.239999999999998</v>
      </c>
      <c r="I351" s="97">
        <f t="shared" si="356"/>
        <v>15.8</v>
      </c>
      <c r="J351" s="97">
        <f t="shared" si="356"/>
        <v>16.36</v>
      </c>
      <c r="K351" s="97">
        <f t="shared" si="356"/>
        <v>16.920000000000002</v>
      </c>
      <c r="L351" s="97">
        <f t="shared" si="356"/>
        <v>17.480000000000004</v>
      </c>
      <c r="M351" s="97">
        <f t="shared" si="356"/>
        <v>18.040000000000006</v>
      </c>
      <c r="N351" s="97">
        <f t="shared" si="356"/>
        <v>18.600000000000001</v>
      </c>
      <c r="O351" s="97">
        <f t="shared" si="356"/>
        <v>19.36</v>
      </c>
      <c r="P351" s="97">
        <f t="shared" si="356"/>
        <v>20.12</v>
      </c>
      <c r="Q351" s="97">
        <f t="shared" si="356"/>
        <v>20.880000000000003</v>
      </c>
      <c r="R351" s="97">
        <f t="shared" si="356"/>
        <v>21.64</v>
      </c>
      <c r="S351" s="97">
        <f t="shared" si="356"/>
        <v>22.4</v>
      </c>
      <c r="T351" s="97">
        <f t="shared" si="356"/>
        <v>23.32</v>
      </c>
      <c r="U351" s="97">
        <f t="shared" si="356"/>
        <v>24.240000000000002</v>
      </c>
      <c r="V351" s="97">
        <f t="shared" si="356"/>
        <v>25.16</v>
      </c>
      <c r="W351" s="97">
        <f t="shared" si="356"/>
        <v>26.080000000000002</v>
      </c>
      <c r="X351" s="97">
        <f t="shared" si="356"/>
        <v>27</v>
      </c>
      <c r="Y351" s="97">
        <f t="shared" si="356"/>
        <v>28.12</v>
      </c>
      <c r="Z351" s="97">
        <f t="shared" si="356"/>
        <v>29.24</v>
      </c>
      <c r="AA351" s="97">
        <f t="shared" si="356"/>
        <v>30.360000000000003</v>
      </c>
      <c r="AB351" s="97">
        <f t="shared" si="356"/>
        <v>31.480000000000004</v>
      </c>
      <c r="AC351" s="96">
        <f t="shared" si="356"/>
        <v>32.6</v>
      </c>
      <c r="AD351" s="97">
        <f t="shared" si="356"/>
        <v>33.92</v>
      </c>
      <c r="AE351" s="97">
        <f t="shared" si="356"/>
        <v>35.239999999999995</v>
      </c>
      <c r="AF351" s="97">
        <f t="shared" si="356"/>
        <v>36.559999999999995</v>
      </c>
      <c r="AG351" s="97">
        <f t="shared" si="356"/>
        <v>37.879999999999995</v>
      </c>
      <c r="AH351" s="97">
        <f t="shared" si="356"/>
        <v>39.200000000000003</v>
      </c>
    </row>
    <row r="352" spans="1:34" x14ac:dyDescent="0.2">
      <c r="A352" s="91">
        <v>21</v>
      </c>
      <c r="B352" s="92">
        <v>1.8</v>
      </c>
      <c r="C352" s="93">
        <f t="shared" si="318"/>
        <v>21018</v>
      </c>
      <c r="D352" s="102">
        <f t="shared" ref="D352:AH352" si="357">-(D336-D416)*1/5+D336</f>
        <v>13.2</v>
      </c>
      <c r="E352" s="102">
        <f t="shared" si="357"/>
        <v>13.719999999999999</v>
      </c>
      <c r="F352" s="102">
        <f t="shared" si="357"/>
        <v>14.239999999999998</v>
      </c>
      <c r="G352" s="102">
        <f t="shared" si="357"/>
        <v>14.759999999999998</v>
      </c>
      <c r="H352" s="102">
        <f t="shared" si="357"/>
        <v>15.279999999999998</v>
      </c>
      <c r="I352" s="102">
        <f t="shared" si="357"/>
        <v>15.8</v>
      </c>
      <c r="J352" s="102">
        <f t="shared" si="357"/>
        <v>16.400000000000002</v>
      </c>
      <c r="K352" s="102">
        <f t="shared" si="357"/>
        <v>17.000000000000004</v>
      </c>
      <c r="L352" s="102">
        <f t="shared" si="357"/>
        <v>17.600000000000001</v>
      </c>
      <c r="M352" s="102">
        <f t="shared" si="357"/>
        <v>18.200000000000003</v>
      </c>
      <c r="N352" s="102">
        <f t="shared" si="357"/>
        <v>18.8</v>
      </c>
      <c r="O352" s="102">
        <f t="shared" si="357"/>
        <v>19.68</v>
      </c>
      <c r="P352" s="102">
        <f t="shared" si="357"/>
        <v>20.56</v>
      </c>
      <c r="Q352" s="102">
        <f t="shared" si="357"/>
        <v>21.44</v>
      </c>
      <c r="R352" s="102">
        <f t="shared" si="357"/>
        <v>22.32</v>
      </c>
      <c r="S352" s="102">
        <f t="shared" si="357"/>
        <v>23.2</v>
      </c>
      <c r="T352" s="102">
        <f t="shared" si="357"/>
        <v>24.16</v>
      </c>
      <c r="U352" s="102">
        <f t="shared" si="357"/>
        <v>25.12</v>
      </c>
      <c r="V352" s="102">
        <f t="shared" si="357"/>
        <v>26.080000000000002</v>
      </c>
      <c r="W352" s="102">
        <f t="shared" si="357"/>
        <v>27.04</v>
      </c>
      <c r="X352" s="102">
        <f t="shared" si="357"/>
        <v>28</v>
      </c>
      <c r="Y352" s="102">
        <f t="shared" si="357"/>
        <v>29.12</v>
      </c>
      <c r="Z352" s="102">
        <f t="shared" si="357"/>
        <v>30.24</v>
      </c>
      <c r="AA352" s="102">
        <f t="shared" si="357"/>
        <v>31.360000000000003</v>
      </c>
      <c r="AB352" s="102">
        <f t="shared" si="357"/>
        <v>32.480000000000004</v>
      </c>
      <c r="AC352" s="103">
        <f t="shared" si="357"/>
        <v>33.6</v>
      </c>
      <c r="AD352" s="102">
        <f t="shared" si="357"/>
        <v>34.92</v>
      </c>
      <c r="AE352" s="102">
        <f t="shared" si="357"/>
        <v>36.239999999999995</v>
      </c>
      <c r="AF352" s="102">
        <f t="shared" si="357"/>
        <v>37.559999999999995</v>
      </c>
      <c r="AG352" s="102">
        <f t="shared" si="357"/>
        <v>38.879999999999995</v>
      </c>
      <c r="AH352" s="102">
        <f t="shared" si="357"/>
        <v>40.200000000000003</v>
      </c>
    </row>
    <row r="353" spans="1:34" x14ac:dyDescent="0.2">
      <c r="A353" s="91">
        <v>21</v>
      </c>
      <c r="B353" s="101">
        <v>2</v>
      </c>
      <c r="C353" s="93">
        <f t="shared" si="318"/>
        <v>21020</v>
      </c>
      <c r="D353" s="97">
        <f t="shared" ref="D353:J358" si="358">-(D337-D417)*1/5+D337</f>
        <v>14</v>
      </c>
      <c r="E353" s="97">
        <f t="shared" si="358"/>
        <v>14.4</v>
      </c>
      <c r="F353" s="97">
        <f t="shared" si="358"/>
        <v>14.8</v>
      </c>
      <c r="G353" s="97">
        <f t="shared" si="358"/>
        <v>15.2</v>
      </c>
      <c r="H353" s="97">
        <f t="shared" si="358"/>
        <v>15.599999999999998</v>
      </c>
      <c r="I353" s="97">
        <f t="shared" si="358"/>
        <v>16</v>
      </c>
      <c r="J353" s="97">
        <f t="shared" si="358"/>
        <v>16.72</v>
      </c>
      <c r="K353" s="97">
        <f t="shared" ref="K353:AH353" si="359">-(K337-K417)*1/5+K337</f>
        <v>17.440000000000001</v>
      </c>
      <c r="L353" s="97">
        <f t="shared" si="359"/>
        <v>18.160000000000004</v>
      </c>
      <c r="M353" s="97">
        <f t="shared" si="359"/>
        <v>18.880000000000003</v>
      </c>
      <c r="N353" s="97">
        <f t="shared" si="359"/>
        <v>19.600000000000001</v>
      </c>
      <c r="O353" s="97">
        <f t="shared" si="359"/>
        <v>20.36</v>
      </c>
      <c r="P353" s="97">
        <f t="shared" si="359"/>
        <v>21.12</v>
      </c>
      <c r="Q353" s="97">
        <f t="shared" si="359"/>
        <v>21.880000000000003</v>
      </c>
      <c r="R353" s="97">
        <f t="shared" si="359"/>
        <v>22.64</v>
      </c>
      <c r="S353" s="97">
        <f t="shared" si="359"/>
        <v>23.4</v>
      </c>
      <c r="T353" s="97">
        <f t="shared" si="359"/>
        <v>24.32</v>
      </c>
      <c r="U353" s="97">
        <f t="shared" si="359"/>
        <v>25.240000000000002</v>
      </c>
      <c r="V353" s="97">
        <f t="shared" si="359"/>
        <v>26.16</v>
      </c>
      <c r="W353" s="97">
        <f t="shared" si="359"/>
        <v>27.080000000000002</v>
      </c>
      <c r="X353" s="97">
        <f t="shared" si="359"/>
        <v>28</v>
      </c>
      <c r="Y353" s="97">
        <f t="shared" si="359"/>
        <v>29.32</v>
      </c>
      <c r="Z353" s="97">
        <f t="shared" si="359"/>
        <v>30.639999999999997</v>
      </c>
      <c r="AA353" s="97">
        <f t="shared" si="359"/>
        <v>31.959999999999997</v>
      </c>
      <c r="AB353" s="97">
        <f t="shared" si="359"/>
        <v>33.279999999999994</v>
      </c>
      <c r="AC353" s="96">
        <f t="shared" si="359"/>
        <v>34.6</v>
      </c>
      <c r="AD353" s="97">
        <f t="shared" si="359"/>
        <v>35.879999999999995</v>
      </c>
      <c r="AE353" s="97">
        <f t="shared" si="359"/>
        <v>37.159999999999997</v>
      </c>
      <c r="AF353" s="97">
        <f t="shared" si="359"/>
        <v>38.44</v>
      </c>
      <c r="AG353" s="97">
        <f t="shared" si="359"/>
        <v>39.72</v>
      </c>
      <c r="AH353" s="97">
        <f t="shared" si="359"/>
        <v>41</v>
      </c>
    </row>
    <row r="354" spans="1:34" x14ac:dyDescent="0.2">
      <c r="A354" s="91">
        <v>21</v>
      </c>
      <c r="B354" s="92">
        <v>2.2000000000000002</v>
      </c>
      <c r="C354" s="93">
        <f t="shared" si="318"/>
        <v>21022</v>
      </c>
      <c r="D354" s="102">
        <f t="shared" si="358"/>
        <v>14</v>
      </c>
      <c r="E354" s="102">
        <f t="shared" si="358"/>
        <v>14.56</v>
      </c>
      <c r="F354" s="102">
        <f t="shared" si="358"/>
        <v>15.12</v>
      </c>
      <c r="G354" s="102">
        <f t="shared" si="358"/>
        <v>15.680000000000001</v>
      </c>
      <c r="H354" s="102">
        <f t="shared" si="358"/>
        <v>16.240000000000002</v>
      </c>
      <c r="I354" s="102">
        <f t="shared" si="358"/>
        <v>16.8</v>
      </c>
      <c r="J354" s="102">
        <f t="shared" si="358"/>
        <v>17.36</v>
      </c>
      <c r="K354" s="102">
        <f t="shared" ref="K354:AH354" si="360">-(K338-K418)*1/5+K338</f>
        <v>17.920000000000002</v>
      </c>
      <c r="L354" s="102">
        <f t="shared" si="360"/>
        <v>18.480000000000004</v>
      </c>
      <c r="M354" s="102">
        <f t="shared" si="360"/>
        <v>19.040000000000006</v>
      </c>
      <c r="N354" s="102">
        <f t="shared" si="360"/>
        <v>19.600000000000001</v>
      </c>
      <c r="O354" s="102">
        <f t="shared" si="360"/>
        <v>20.52</v>
      </c>
      <c r="P354" s="102">
        <f t="shared" si="360"/>
        <v>21.44</v>
      </c>
      <c r="Q354" s="102">
        <f t="shared" si="360"/>
        <v>22.36</v>
      </c>
      <c r="R354" s="102">
        <f t="shared" si="360"/>
        <v>23.28</v>
      </c>
      <c r="S354" s="102">
        <f t="shared" si="360"/>
        <v>24.2</v>
      </c>
      <c r="T354" s="102">
        <f t="shared" si="360"/>
        <v>25.16</v>
      </c>
      <c r="U354" s="102">
        <f t="shared" si="360"/>
        <v>26.12</v>
      </c>
      <c r="V354" s="102">
        <f t="shared" si="360"/>
        <v>27.080000000000002</v>
      </c>
      <c r="W354" s="102">
        <f t="shared" si="360"/>
        <v>28.04</v>
      </c>
      <c r="X354" s="102">
        <f t="shared" si="360"/>
        <v>29</v>
      </c>
      <c r="Y354" s="102">
        <f t="shared" si="360"/>
        <v>30.279999999999998</v>
      </c>
      <c r="Z354" s="102">
        <f t="shared" si="360"/>
        <v>31.56</v>
      </c>
      <c r="AA354" s="102">
        <f t="shared" si="360"/>
        <v>32.839999999999996</v>
      </c>
      <c r="AB354" s="102">
        <f t="shared" si="360"/>
        <v>34.119999999999997</v>
      </c>
      <c r="AC354" s="103">
        <f t="shared" si="360"/>
        <v>35.4</v>
      </c>
      <c r="AD354" s="102">
        <f t="shared" si="360"/>
        <v>36.72</v>
      </c>
      <c r="AE354" s="102">
        <f t="shared" si="360"/>
        <v>38.04</v>
      </c>
      <c r="AF354" s="102">
        <f t="shared" si="360"/>
        <v>39.36</v>
      </c>
      <c r="AG354" s="102">
        <f t="shared" si="360"/>
        <v>40.679999999999993</v>
      </c>
      <c r="AH354" s="102">
        <f t="shared" si="360"/>
        <v>42</v>
      </c>
    </row>
    <row r="355" spans="1:34" x14ac:dyDescent="0.2">
      <c r="A355" s="91">
        <v>21</v>
      </c>
      <c r="B355" s="101">
        <v>2.4</v>
      </c>
      <c r="C355" s="93">
        <f t="shared" si="318"/>
        <v>21024</v>
      </c>
      <c r="D355" s="97">
        <f t="shared" si="358"/>
        <v>14</v>
      </c>
      <c r="E355" s="97">
        <f t="shared" si="358"/>
        <v>14.56</v>
      </c>
      <c r="F355" s="97">
        <f t="shared" si="358"/>
        <v>15.12</v>
      </c>
      <c r="G355" s="97">
        <f t="shared" si="358"/>
        <v>15.680000000000001</v>
      </c>
      <c r="H355" s="97">
        <f t="shared" si="358"/>
        <v>16.240000000000002</v>
      </c>
      <c r="I355" s="97">
        <f t="shared" si="358"/>
        <v>16.8</v>
      </c>
      <c r="J355" s="97">
        <f t="shared" si="358"/>
        <v>17.52</v>
      </c>
      <c r="K355" s="97">
        <f t="shared" ref="K355:AH355" si="361">-(K339-K419)*1/5+K339</f>
        <v>18.240000000000002</v>
      </c>
      <c r="L355" s="97">
        <f t="shared" si="361"/>
        <v>18.96</v>
      </c>
      <c r="M355" s="97">
        <f t="shared" si="361"/>
        <v>19.680000000000003</v>
      </c>
      <c r="N355" s="97">
        <f t="shared" si="361"/>
        <v>20.399999999999999</v>
      </c>
      <c r="O355" s="97">
        <f t="shared" si="361"/>
        <v>21.16</v>
      </c>
      <c r="P355" s="97">
        <f t="shared" si="361"/>
        <v>21.92</v>
      </c>
      <c r="Q355" s="97">
        <f t="shared" si="361"/>
        <v>22.68</v>
      </c>
      <c r="R355" s="97">
        <f t="shared" si="361"/>
        <v>23.44</v>
      </c>
      <c r="S355" s="97">
        <f t="shared" si="361"/>
        <v>24.2</v>
      </c>
      <c r="T355" s="97">
        <f t="shared" si="361"/>
        <v>25.32</v>
      </c>
      <c r="U355" s="97">
        <f t="shared" si="361"/>
        <v>26.439999999999998</v>
      </c>
      <c r="V355" s="97">
        <f t="shared" si="361"/>
        <v>27.56</v>
      </c>
      <c r="W355" s="97">
        <f t="shared" si="361"/>
        <v>28.68</v>
      </c>
      <c r="X355" s="97">
        <f t="shared" si="361"/>
        <v>29.8</v>
      </c>
      <c r="Y355" s="97">
        <f t="shared" si="361"/>
        <v>30.96</v>
      </c>
      <c r="Z355" s="97">
        <f t="shared" si="361"/>
        <v>32.120000000000005</v>
      </c>
      <c r="AA355" s="97">
        <f t="shared" si="361"/>
        <v>33.280000000000008</v>
      </c>
      <c r="AB355" s="97">
        <f t="shared" si="361"/>
        <v>34.440000000000012</v>
      </c>
      <c r="AC355" s="96">
        <f t="shared" si="361"/>
        <v>35.6</v>
      </c>
      <c r="AD355" s="97">
        <f t="shared" si="361"/>
        <v>37.08</v>
      </c>
      <c r="AE355" s="97">
        <f t="shared" si="361"/>
        <v>38.56</v>
      </c>
      <c r="AF355" s="97">
        <f t="shared" si="361"/>
        <v>40.040000000000006</v>
      </c>
      <c r="AG355" s="97">
        <f t="shared" si="361"/>
        <v>41.52</v>
      </c>
      <c r="AH355" s="97">
        <f t="shared" si="361"/>
        <v>43</v>
      </c>
    </row>
    <row r="356" spans="1:34" x14ac:dyDescent="0.2">
      <c r="A356" s="91">
        <v>21</v>
      </c>
      <c r="B356" s="92">
        <v>2.6</v>
      </c>
      <c r="C356" s="93">
        <f t="shared" si="318"/>
        <v>21026</v>
      </c>
      <c r="D356" s="102">
        <f t="shared" si="358"/>
        <v>14</v>
      </c>
      <c r="E356" s="102">
        <f t="shared" si="358"/>
        <v>14.56</v>
      </c>
      <c r="F356" s="102">
        <f t="shared" si="358"/>
        <v>15.12</v>
      </c>
      <c r="G356" s="102">
        <f t="shared" si="358"/>
        <v>15.680000000000001</v>
      </c>
      <c r="H356" s="102">
        <f t="shared" si="358"/>
        <v>16.240000000000002</v>
      </c>
      <c r="I356" s="102">
        <f t="shared" si="358"/>
        <v>16.8</v>
      </c>
      <c r="J356" s="102">
        <f t="shared" si="358"/>
        <v>17.560000000000002</v>
      </c>
      <c r="K356" s="102">
        <f t="shared" ref="K356:AH356" si="362">-(K340-K420)*1/5+K340</f>
        <v>18.32</v>
      </c>
      <c r="L356" s="102">
        <f t="shared" si="362"/>
        <v>19.080000000000002</v>
      </c>
      <c r="M356" s="102">
        <f t="shared" si="362"/>
        <v>19.840000000000003</v>
      </c>
      <c r="N356" s="102">
        <f t="shared" si="362"/>
        <v>20.6</v>
      </c>
      <c r="O356" s="102">
        <f t="shared" si="362"/>
        <v>21.52</v>
      </c>
      <c r="P356" s="102">
        <f t="shared" si="362"/>
        <v>22.44</v>
      </c>
      <c r="Q356" s="102">
        <f t="shared" si="362"/>
        <v>23.36</v>
      </c>
      <c r="R356" s="102">
        <f t="shared" si="362"/>
        <v>24.28</v>
      </c>
      <c r="S356" s="102">
        <f t="shared" si="362"/>
        <v>25.2</v>
      </c>
      <c r="T356" s="102">
        <f t="shared" si="362"/>
        <v>26.16</v>
      </c>
      <c r="U356" s="102">
        <f t="shared" si="362"/>
        <v>27.12</v>
      </c>
      <c r="V356" s="102">
        <f t="shared" si="362"/>
        <v>28.080000000000002</v>
      </c>
      <c r="W356" s="102">
        <f t="shared" si="362"/>
        <v>29.04</v>
      </c>
      <c r="X356" s="102">
        <f t="shared" si="362"/>
        <v>30</v>
      </c>
      <c r="Y356" s="102">
        <f t="shared" si="362"/>
        <v>31.279999999999998</v>
      </c>
      <c r="Z356" s="102">
        <f t="shared" si="362"/>
        <v>32.559999999999995</v>
      </c>
      <c r="AA356" s="102">
        <f t="shared" si="362"/>
        <v>33.839999999999996</v>
      </c>
      <c r="AB356" s="102">
        <f t="shared" si="362"/>
        <v>35.119999999999997</v>
      </c>
      <c r="AC356" s="103">
        <f t="shared" si="362"/>
        <v>36.4</v>
      </c>
      <c r="AD356" s="102">
        <f t="shared" si="362"/>
        <v>37.880000000000003</v>
      </c>
      <c r="AE356" s="102">
        <f t="shared" si="362"/>
        <v>39.36</v>
      </c>
      <c r="AF356" s="102">
        <f t="shared" si="362"/>
        <v>40.840000000000003</v>
      </c>
      <c r="AG356" s="102">
        <f t="shared" si="362"/>
        <v>42.320000000000007</v>
      </c>
      <c r="AH356" s="102">
        <f t="shared" si="362"/>
        <v>43.8</v>
      </c>
    </row>
    <row r="357" spans="1:34" x14ac:dyDescent="0.2">
      <c r="A357" s="91">
        <v>21</v>
      </c>
      <c r="B357" s="101">
        <v>2.8</v>
      </c>
      <c r="C357" s="93">
        <f t="shared" si="318"/>
        <v>21028</v>
      </c>
      <c r="D357" s="97">
        <f t="shared" si="358"/>
        <v>14.8</v>
      </c>
      <c r="E357" s="97">
        <f t="shared" si="358"/>
        <v>15.360000000000001</v>
      </c>
      <c r="F357" s="97">
        <f t="shared" si="358"/>
        <v>15.920000000000002</v>
      </c>
      <c r="G357" s="97">
        <f t="shared" si="358"/>
        <v>16.480000000000004</v>
      </c>
      <c r="H357" s="97">
        <f t="shared" si="358"/>
        <v>17.040000000000006</v>
      </c>
      <c r="I357" s="97">
        <f t="shared" si="358"/>
        <v>17.600000000000001</v>
      </c>
      <c r="J357" s="97">
        <f t="shared" si="358"/>
        <v>18.200000000000003</v>
      </c>
      <c r="K357" s="97">
        <f t="shared" ref="K357:AH357" si="363">-(K341-K421)*1/5+K341</f>
        <v>18.8</v>
      </c>
      <c r="L357" s="97">
        <f t="shared" si="363"/>
        <v>19.400000000000002</v>
      </c>
      <c r="M357" s="97">
        <f t="shared" si="363"/>
        <v>20.000000000000004</v>
      </c>
      <c r="N357" s="97">
        <f t="shared" si="363"/>
        <v>20.6</v>
      </c>
      <c r="O357" s="97">
        <f t="shared" si="363"/>
        <v>21.52</v>
      </c>
      <c r="P357" s="97">
        <f t="shared" si="363"/>
        <v>22.44</v>
      </c>
      <c r="Q357" s="97">
        <f t="shared" si="363"/>
        <v>23.36</v>
      </c>
      <c r="R357" s="97">
        <f t="shared" si="363"/>
        <v>24.28</v>
      </c>
      <c r="S357" s="97">
        <f t="shared" si="363"/>
        <v>25.2</v>
      </c>
      <c r="T357" s="97">
        <f t="shared" si="363"/>
        <v>26.32</v>
      </c>
      <c r="U357" s="97">
        <f t="shared" si="363"/>
        <v>27.439999999999998</v>
      </c>
      <c r="V357" s="97">
        <f t="shared" si="363"/>
        <v>28.56</v>
      </c>
      <c r="W357" s="97">
        <f t="shared" si="363"/>
        <v>29.68</v>
      </c>
      <c r="X357" s="97">
        <f t="shared" si="363"/>
        <v>30.8</v>
      </c>
      <c r="Y357" s="97">
        <f t="shared" si="363"/>
        <v>32.119999999999997</v>
      </c>
      <c r="Z357" s="97">
        <f t="shared" si="363"/>
        <v>33.44</v>
      </c>
      <c r="AA357" s="97">
        <f t="shared" si="363"/>
        <v>34.76</v>
      </c>
      <c r="AB357" s="97">
        <f t="shared" si="363"/>
        <v>36.08</v>
      </c>
      <c r="AC357" s="96">
        <f t="shared" si="363"/>
        <v>37.4</v>
      </c>
      <c r="AD357" s="97">
        <f t="shared" si="363"/>
        <v>38.880000000000003</v>
      </c>
      <c r="AE357" s="97">
        <f t="shared" si="363"/>
        <v>40.36</v>
      </c>
      <c r="AF357" s="97">
        <f t="shared" si="363"/>
        <v>41.84</v>
      </c>
      <c r="AG357" s="97">
        <f t="shared" si="363"/>
        <v>43.320000000000007</v>
      </c>
      <c r="AH357" s="97">
        <f t="shared" si="363"/>
        <v>44.8</v>
      </c>
    </row>
    <row r="358" spans="1:34" x14ac:dyDescent="0.2">
      <c r="A358" s="91">
        <v>21</v>
      </c>
      <c r="B358" s="92">
        <v>3</v>
      </c>
      <c r="C358" s="93">
        <f t="shared" si="318"/>
        <v>21030</v>
      </c>
      <c r="D358" s="102">
        <f t="shared" si="358"/>
        <v>15</v>
      </c>
      <c r="E358" s="102">
        <f t="shared" si="358"/>
        <v>15.56</v>
      </c>
      <c r="F358" s="102">
        <f t="shared" si="358"/>
        <v>16.12</v>
      </c>
      <c r="G358" s="102">
        <f t="shared" si="358"/>
        <v>16.680000000000003</v>
      </c>
      <c r="H358" s="102">
        <f t="shared" si="358"/>
        <v>17.240000000000006</v>
      </c>
      <c r="I358" s="102">
        <f t="shared" si="358"/>
        <v>17.8</v>
      </c>
      <c r="J358" s="102">
        <f t="shared" si="358"/>
        <v>18.52</v>
      </c>
      <c r="K358" s="102">
        <f t="shared" ref="K358:AH358" si="364">-(K342-K422)*1/5+K342</f>
        <v>19.240000000000002</v>
      </c>
      <c r="L358" s="102">
        <f t="shared" si="364"/>
        <v>19.96</v>
      </c>
      <c r="M358" s="102">
        <f t="shared" si="364"/>
        <v>20.680000000000003</v>
      </c>
      <c r="N358" s="102">
        <f t="shared" si="364"/>
        <v>21.4</v>
      </c>
      <c r="O358" s="102">
        <f t="shared" si="364"/>
        <v>22.32</v>
      </c>
      <c r="P358" s="102">
        <f t="shared" si="364"/>
        <v>23.24</v>
      </c>
      <c r="Q358" s="102">
        <f t="shared" si="364"/>
        <v>24.16</v>
      </c>
      <c r="R358" s="102">
        <f t="shared" si="364"/>
        <v>25.080000000000002</v>
      </c>
      <c r="S358" s="102">
        <f t="shared" si="364"/>
        <v>26</v>
      </c>
      <c r="T358" s="102">
        <f t="shared" si="364"/>
        <v>27.12</v>
      </c>
      <c r="U358" s="102">
        <f t="shared" si="364"/>
        <v>28.24</v>
      </c>
      <c r="V358" s="102">
        <f t="shared" si="364"/>
        <v>29.36</v>
      </c>
      <c r="W358" s="102">
        <f t="shared" si="364"/>
        <v>30.479999999999997</v>
      </c>
      <c r="X358" s="102">
        <f t="shared" si="364"/>
        <v>31.6</v>
      </c>
      <c r="Y358" s="102">
        <f t="shared" si="364"/>
        <v>32.92</v>
      </c>
      <c r="Z358" s="102">
        <f t="shared" si="364"/>
        <v>34.239999999999995</v>
      </c>
      <c r="AA358" s="102">
        <f t="shared" si="364"/>
        <v>35.559999999999995</v>
      </c>
      <c r="AB358" s="102">
        <f t="shared" si="364"/>
        <v>36.879999999999995</v>
      </c>
      <c r="AC358" s="103">
        <f t="shared" si="364"/>
        <v>38.200000000000003</v>
      </c>
      <c r="AD358" s="102">
        <f t="shared" si="364"/>
        <v>39.68</v>
      </c>
      <c r="AE358" s="102">
        <f t="shared" si="364"/>
        <v>41.160000000000004</v>
      </c>
      <c r="AF358" s="102">
        <f t="shared" si="364"/>
        <v>42.64</v>
      </c>
      <c r="AG358" s="102">
        <f t="shared" si="364"/>
        <v>44.120000000000005</v>
      </c>
      <c r="AH358" s="102">
        <f t="shared" si="364"/>
        <v>45.6</v>
      </c>
    </row>
    <row r="359" spans="1:34" x14ac:dyDescent="0.2">
      <c r="A359" s="91">
        <v>22</v>
      </c>
      <c r="B359" s="92">
        <v>0</v>
      </c>
      <c r="C359" s="93">
        <f t="shared" si="318"/>
        <v>22000</v>
      </c>
      <c r="D359" s="102">
        <v>10.4</v>
      </c>
      <c r="E359" s="102">
        <v>10.92</v>
      </c>
      <c r="F359" s="102">
        <v>11.44</v>
      </c>
      <c r="G359" s="102">
        <v>11.96</v>
      </c>
      <c r="H359" s="102">
        <v>12.48</v>
      </c>
      <c r="I359" s="102">
        <v>13</v>
      </c>
      <c r="J359" s="102">
        <v>13.4</v>
      </c>
      <c r="K359" s="102">
        <v>13.8</v>
      </c>
      <c r="L359" s="102">
        <v>14.2</v>
      </c>
      <c r="M359" s="102">
        <v>14.6</v>
      </c>
      <c r="N359" s="102">
        <v>15</v>
      </c>
      <c r="O359" s="102">
        <v>15.64</v>
      </c>
      <c r="P359" s="102">
        <v>16.28</v>
      </c>
      <c r="Q359" s="102">
        <v>16.920000000000002</v>
      </c>
      <c r="R359" s="102">
        <v>17.559999999999999</v>
      </c>
      <c r="S359" s="102">
        <v>18.2</v>
      </c>
      <c r="T359" s="102">
        <v>18.920000000000002</v>
      </c>
      <c r="U359" s="102">
        <v>19.64</v>
      </c>
      <c r="V359" s="102">
        <v>20.36</v>
      </c>
      <c r="W359" s="102">
        <v>21.08</v>
      </c>
      <c r="X359" s="102">
        <v>21.8</v>
      </c>
      <c r="Y359" s="102">
        <v>22.64</v>
      </c>
      <c r="Z359" s="102">
        <v>23.48</v>
      </c>
      <c r="AA359" s="102">
        <v>24.32</v>
      </c>
      <c r="AB359" s="102">
        <v>25.16</v>
      </c>
      <c r="AC359" s="102">
        <v>26</v>
      </c>
      <c r="AD359" s="102">
        <v>26.84</v>
      </c>
      <c r="AE359" s="102">
        <v>27.68</v>
      </c>
      <c r="AF359" s="102">
        <v>28.52</v>
      </c>
      <c r="AG359" s="102">
        <v>29.36</v>
      </c>
      <c r="AH359" s="102">
        <v>30.2</v>
      </c>
    </row>
    <row r="360" spans="1:34" x14ac:dyDescent="0.2">
      <c r="A360" s="91">
        <v>22</v>
      </c>
      <c r="B360" s="92">
        <v>0.2</v>
      </c>
      <c r="C360" s="93">
        <f t="shared" si="318"/>
        <v>22002</v>
      </c>
      <c r="D360" s="102">
        <v>10.4</v>
      </c>
      <c r="E360" s="102">
        <v>10.92</v>
      </c>
      <c r="F360" s="102">
        <v>11.44</v>
      </c>
      <c r="G360" s="102">
        <v>11.96</v>
      </c>
      <c r="H360" s="102">
        <v>12.48</v>
      </c>
      <c r="I360" s="102">
        <v>13</v>
      </c>
      <c r="J360" s="102">
        <v>13.4</v>
      </c>
      <c r="K360" s="102">
        <v>13.8</v>
      </c>
      <c r="L360" s="102">
        <v>14.2</v>
      </c>
      <c r="M360" s="102">
        <v>14.6</v>
      </c>
      <c r="N360" s="102">
        <v>15</v>
      </c>
      <c r="O360" s="102">
        <v>15.64</v>
      </c>
      <c r="P360" s="102">
        <v>16.28</v>
      </c>
      <c r="Q360" s="102">
        <v>16.920000000000002</v>
      </c>
      <c r="R360" s="102">
        <v>17.559999999999999</v>
      </c>
      <c r="S360" s="102">
        <v>18.2</v>
      </c>
      <c r="T360" s="102">
        <v>18.920000000000002</v>
      </c>
      <c r="U360" s="102">
        <v>19.64</v>
      </c>
      <c r="V360" s="102">
        <v>20.36</v>
      </c>
      <c r="W360" s="102">
        <v>21.08</v>
      </c>
      <c r="X360" s="102">
        <v>21.8</v>
      </c>
      <c r="Y360" s="102">
        <v>22.64</v>
      </c>
      <c r="Z360" s="102">
        <v>23.48</v>
      </c>
      <c r="AA360" s="102">
        <v>24.32</v>
      </c>
      <c r="AB360" s="102">
        <v>25.16</v>
      </c>
      <c r="AC360" s="102">
        <v>26</v>
      </c>
      <c r="AD360" s="102">
        <v>26.84</v>
      </c>
      <c r="AE360" s="102">
        <v>27.68</v>
      </c>
      <c r="AF360" s="102">
        <v>28.52</v>
      </c>
      <c r="AG360" s="102">
        <v>29.36</v>
      </c>
      <c r="AH360" s="102">
        <v>30.2</v>
      </c>
    </row>
    <row r="361" spans="1:34" x14ac:dyDescent="0.2">
      <c r="A361" s="91">
        <v>22</v>
      </c>
      <c r="B361" s="95">
        <v>0.4</v>
      </c>
      <c r="C361" s="93">
        <f t="shared" si="318"/>
        <v>22004</v>
      </c>
      <c r="D361" s="97">
        <f t="shared" ref="D361:AH361" si="365">-(D329-D409)*1/5+D345</f>
        <v>10.399999999999999</v>
      </c>
      <c r="E361" s="97">
        <f t="shared" si="365"/>
        <v>10.92</v>
      </c>
      <c r="F361" s="97">
        <f t="shared" si="365"/>
        <v>11.440000000000001</v>
      </c>
      <c r="G361" s="97">
        <f t="shared" si="365"/>
        <v>11.959999999999999</v>
      </c>
      <c r="H361" s="97">
        <f t="shared" si="365"/>
        <v>12.48</v>
      </c>
      <c r="I361" s="97">
        <f t="shared" si="365"/>
        <v>13</v>
      </c>
      <c r="J361" s="97">
        <f t="shared" si="365"/>
        <v>13.4</v>
      </c>
      <c r="K361" s="97">
        <f t="shared" si="365"/>
        <v>13.8</v>
      </c>
      <c r="L361" s="97">
        <f t="shared" si="365"/>
        <v>14.2</v>
      </c>
      <c r="M361" s="97">
        <f t="shared" si="365"/>
        <v>14.599999999999998</v>
      </c>
      <c r="N361" s="97">
        <f t="shared" si="365"/>
        <v>15</v>
      </c>
      <c r="O361" s="97">
        <f t="shared" si="365"/>
        <v>15.639999999999999</v>
      </c>
      <c r="P361" s="97">
        <f t="shared" si="365"/>
        <v>16.28</v>
      </c>
      <c r="Q361" s="97">
        <f t="shared" si="365"/>
        <v>16.920000000000002</v>
      </c>
      <c r="R361" s="97">
        <f t="shared" si="365"/>
        <v>17.560000000000002</v>
      </c>
      <c r="S361" s="97">
        <f t="shared" si="365"/>
        <v>18.200000000000003</v>
      </c>
      <c r="T361" s="97">
        <f t="shared" si="365"/>
        <v>18.919999999999998</v>
      </c>
      <c r="U361" s="97">
        <f t="shared" si="365"/>
        <v>19.64</v>
      </c>
      <c r="V361" s="97">
        <f t="shared" si="365"/>
        <v>20.360000000000003</v>
      </c>
      <c r="W361" s="97">
        <f t="shared" si="365"/>
        <v>21.08</v>
      </c>
      <c r="X361" s="97">
        <f t="shared" si="365"/>
        <v>21.799999999999997</v>
      </c>
      <c r="Y361" s="97">
        <f t="shared" si="365"/>
        <v>22.64</v>
      </c>
      <c r="Z361" s="97">
        <f t="shared" si="365"/>
        <v>23.480000000000004</v>
      </c>
      <c r="AA361" s="97">
        <f t="shared" si="365"/>
        <v>24.32</v>
      </c>
      <c r="AB361" s="97">
        <f t="shared" si="365"/>
        <v>25.160000000000004</v>
      </c>
      <c r="AC361" s="97">
        <f t="shared" si="365"/>
        <v>26</v>
      </c>
      <c r="AD361" s="97">
        <f t="shared" si="365"/>
        <v>26.840000000000003</v>
      </c>
      <c r="AE361" s="97">
        <f t="shared" si="365"/>
        <v>27.68</v>
      </c>
      <c r="AF361" s="97">
        <f t="shared" si="365"/>
        <v>28.520000000000003</v>
      </c>
      <c r="AG361" s="97">
        <f t="shared" si="365"/>
        <v>29.36</v>
      </c>
      <c r="AH361" s="97">
        <f t="shared" si="365"/>
        <v>30.200000000000003</v>
      </c>
    </row>
    <row r="362" spans="1:34" x14ac:dyDescent="0.2">
      <c r="A362" s="91">
        <v>22</v>
      </c>
      <c r="B362" s="92">
        <v>0.6</v>
      </c>
      <c r="C362" s="93">
        <f t="shared" si="318"/>
        <v>22006</v>
      </c>
      <c r="D362" s="102">
        <f t="shared" ref="D362:AH362" si="366">-(D330-D410)*1/5+D346</f>
        <v>11</v>
      </c>
      <c r="E362" s="102">
        <f t="shared" si="366"/>
        <v>11.4</v>
      </c>
      <c r="F362" s="102">
        <f t="shared" si="366"/>
        <v>11.8</v>
      </c>
      <c r="G362" s="102">
        <f t="shared" si="366"/>
        <v>12.200000000000001</v>
      </c>
      <c r="H362" s="102">
        <f t="shared" si="366"/>
        <v>12.600000000000001</v>
      </c>
      <c r="I362" s="102">
        <f t="shared" si="366"/>
        <v>13</v>
      </c>
      <c r="J362" s="102">
        <f t="shared" si="366"/>
        <v>13.520000000000001</v>
      </c>
      <c r="K362" s="102">
        <f t="shared" si="366"/>
        <v>14.04</v>
      </c>
      <c r="L362" s="102">
        <f t="shared" si="366"/>
        <v>14.560000000000002</v>
      </c>
      <c r="M362" s="102">
        <f t="shared" si="366"/>
        <v>15.080000000000002</v>
      </c>
      <c r="N362" s="102">
        <f t="shared" si="366"/>
        <v>15.600000000000001</v>
      </c>
      <c r="O362" s="102">
        <f t="shared" si="366"/>
        <v>16.119999999999997</v>
      </c>
      <c r="P362" s="102">
        <f t="shared" si="366"/>
        <v>16.64</v>
      </c>
      <c r="Q362" s="102">
        <f t="shared" si="366"/>
        <v>17.160000000000004</v>
      </c>
      <c r="R362" s="102">
        <f t="shared" si="366"/>
        <v>17.680000000000007</v>
      </c>
      <c r="S362" s="102">
        <f t="shared" si="366"/>
        <v>18.200000000000003</v>
      </c>
      <c r="T362" s="102">
        <f t="shared" si="366"/>
        <v>19.04</v>
      </c>
      <c r="U362" s="102">
        <f t="shared" si="366"/>
        <v>19.880000000000003</v>
      </c>
      <c r="V362" s="102">
        <f t="shared" si="366"/>
        <v>20.72</v>
      </c>
      <c r="W362" s="102">
        <f t="shared" si="366"/>
        <v>21.560000000000002</v>
      </c>
      <c r="X362" s="102">
        <f t="shared" si="366"/>
        <v>22.4</v>
      </c>
      <c r="Y362" s="102">
        <f t="shared" si="366"/>
        <v>23.240000000000002</v>
      </c>
      <c r="Z362" s="102">
        <f t="shared" si="366"/>
        <v>24.08</v>
      </c>
      <c r="AA362" s="102">
        <f t="shared" si="366"/>
        <v>24.92</v>
      </c>
      <c r="AB362" s="102">
        <f t="shared" si="366"/>
        <v>25.760000000000005</v>
      </c>
      <c r="AC362" s="102">
        <f t="shared" si="366"/>
        <v>26.6</v>
      </c>
      <c r="AD362" s="102">
        <f t="shared" si="366"/>
        <v>27.520000000000003</v>
      </c>
      <c r="AE362" s="102">
        <f t="shared" si="366"/>
        <v>28.439999999999998</v>
      </c>
      <c r="AF362" s="102">
        <f t="shared" si="366"/>
        <v>29.36</v>
      </c>
      <c r="AG362" s="102">
        <f t="shared" si="366"/>
        <v>30.28</v>
      </c>
      <c r="AH362" s="102">
        <f t="shared" si="366"/>
        <v>31.200000000000003</v>
      </c>
    </row>
    <row r="363" spans="1:34" x14ac:dyDescent="0.2">
      <c r="A363" s="91">
        <v>22</v>
      </c>
      <c r="B363" s="101">
        <v>0.8</v>
      </c>
      <c r="C363" s="93">
        <f t="shared" si="318"/>
        <v>22008</v>
      </c>
      <c r="D363" s="97">
        <f t="shared" ref="D363:AH363" si="367">-(D331-D411)*1/5+D347</f>
        <v>11.399999999999999</v>
      </c>
      <c r="E363" s="97">
        <f t="shared" si="367"/>
        <v>11.72</v>
      </c>
      <c r="F363" s="97">
        <f t="shared" si="367"/>
        <v>12.04</v>
      </c>
      <c r="G363" s="97">
        <f t="shared" si="367"/>
        <v>12.360000000000001</v>
      </c>
      <c r="H363" s="97">
        <f t="shared" si="367"/>
        <v>12.68</v>
      </c>
      <c r="I363" s="97">
        <f t="shared" si="367"/>
        <v>13</v>
      </c>
      <c r="J363" s="97">
        <f t="shared" si="367"/>
        <v>13.520000000000001</v>
      </c>
      <c r="K363" s="97">
        <f t="shared" si="367"/>
        <v>14.04</v>
      </c>
      <c r="L363" s="97">
        <f t="shared" si="367"/>
        <v>14.560000000000002</v>
      </c>
      <c r="M363" s="97">
        <f t="shared" si="367"/>
        <v>15.080000000000002</v>
      </c>
      <c r="N363" s="97">
        <f t="shared" si="367"/>
        <v>15.600000000000001</v>
      </c>
      <c r="O363" s="97">
        <f t="shared" si="367"/>
        <v>16.32</v>
      </c>
      <c r="P363" s="97">
        <f t="shared" si="367"/>
        <v>17.04</v>
      </c>
      <c r="Q363" s="97">
        <f t="shared" si="367"/>
        <v>17.760000000000002</v>
      </c>
      <c r="R363" s="97">
        <f t="shared" si="367"/>
        <v>18.480000000000004</v>
      </c>
      <c r="S363" s="97">
        <f t="shared" si="367"/>
        <v>19.200000000000003</v>
      </c>
      <c r="T363" s="97">
        <f t="shared" si="367"/>
        <v>19.919999999999998</v>
      </c>
      <c r="U363" s="97">
        <f t="shared" si="367"/>
        <v>20.64</v>
      </c>
      <c r="V363" s="97">
        <f t="shared" si="367"/>
        <v>21.360000000000003</v>
      </c>
      <c r="W363" s="97">
        <f t="shared" si="367"/>
        <v>22.080000000000005</v>
      </c>
      <c r="X363" s="97">
        <f t="shared" si="367"/>
        <v>22.799999999999997</v>
      </c>
      <c r="Y363" s="97">
        <f t="shared" si="367"/>
        <v>23.76</v>
      </c>
      <c r="Z363" s="97">
        <f t="shared" si="367"/>
        <v>24.72</v>
      </c>
      <c r="AA363" s="97">
        <f t="shared" si="367"/>
        <v>25.680000000000003</v>
      </c>
      <c r="AB363" s="97">
        <f t="shared" si="367"/>
        <v>26.64</v>
      </c>
      <c r="AC363" s="97">
        <f t="shared" si="367"/>
        <v>27.6</v>
      </c>
      <c r="AD363" s="97">
        <f t="shared" si="367"/>
        <v>28.64</v>
      </c>
      <c r="AE363" s="97">
        <f t="shared" si="367"/>
        <v>29.680000000000007</v>
      </c>
      <c r="AF363" s="97">
        <f t="shared" si="367"/>
        <v>30.72000000000001</v>
      </c>
      <c r="AG363" s="97">
        <f t="shared" si="367"/>
        <v>31.760000000000005</v>
      </c>
      <c r="AH363" s="97">
        <f t="shared" si="367"/>
        <v>32.799999999999997</v>
      </c>
    </row>
    <row r="364" spans="1:34" x14ac:dyDescent="0.2">
      <c r="A364" s="91">
        <v>22</v>
      </c>
      <c r="B364" s="92">
        <v>1</v>
      </c>
      <c r="C364" s="93">
        <f t="shared" si="318"/>
        <v>22010</v>
      </c>
      <c r="D364" s="102">
        <f t="shared" ref="D364:AH364" si="368">-(D332-D412)*1/5+D348</f>
        <v>11.399999999999999</v>
      </c>
      <c r="E364" s="102">
        <f t="shared" si="368"/>
        <v>11.839999999999998</v>
      </c>
      <c r="F364" s="102">
        <f t="shared" si="368"/>
        <v>12.279999999999998</v>
      </c>
      <c r="G364" s="102">
        <f t="shared" si="368"/>
        <v>12.719999999999997</v>
      </c>
      <c r="H364" s="102">
        <f t="shared" si="368"/>
        <v>13.159999999999997</v>
      </c>
      <c r="I364" s="102">
        <f t="shared" si="368"/>
        <v>13.600000000000001</v>
      </c>
      <c r="J364" s="102">
        <f t="shared" si="368"/>
        <v>14.120000000000001</v>
      </c>
      <c r="K364" s="102">
        <f t="shared" si="368"/>
        <v>14.64</v>
      </c>
      <c r="L364" s="102">
        <f t="shared" si="368"/>
        <v>15.160000000000004</v>
      </c>
      <c r="M364" s="102">
        <f t="shared" si="368"/>
        <v>15.680000000000005</v>
      </c>
      <c r="N364" s="102">
        <f t="shared" si="368"/>
        <v>16.200000000000003</v>
      </c>
      <c r="O364" s="102">
        <f t="shared" si="368"/>
        <v>16.800000000000004</v>
      </c>
      <c r="P364" s="102">
        <f t="shared" si="368"/>
        <v>17.399999999999999</v>
      </c>
      <c r="Q364" s="102">
        <f t="shared" si="368"/>
        <v>18</v>
      </c>
      <c r="R364" s="102">
        <f t="shared" si="368"/>
        <v>18.600000000000001</v>
      </c>
      <c r="S364" s="102">
        <f t="shared" si="368"/>
        <v>19.200000000000003</v>
      </c>
      <c r="T364" s="102">
        <f t="shared" si="368"/>
        <v>20.04</v>
      </c>
      <c r="U364" s="102">
        <f t="shared" si="368"/>
        <v>20.880000000000003</v>
      </c>
      <c r="V364" s="102">
        <f t="shared" si="368"/>
        <v>21.72</v>
      </c>
      <c r="W364" s="102">
        <f t="shared" si="368"/>
        <v>22.560000000000002</v>
      </c>
      <c r="X364" s="102">
        <f t="shared" si="368"/>
        <v>23.4</v>
      </c>
      <c r="Y364" s="102">
        <f t="shared" si="368"/>
        <v>24.44</v>
      </c>
      <c r="Z364" s="102">
        <f t="shared" si="368"/>
        <v>25.479999999999997</v>
      </c>
      <c r="AA364" s="102">
        <f t="shared" si="368"/>
        <v>26.52</v>
      </c>
      <c r="AB364" s="102">
        <f t="shared" si="368"/>
        <v>27.560000000000002</v>
      </c>
      <c r="AC364" s="102">
        <f t="shared" si="368"/>
        <v>28.6</v>
      </c>
      <c r="AD364" s="102">
        <f t="shared" si="368"/>
        <v>29.64</v>
      </c>
      <c r="AE364" s="102">
        <f t="shared" si="368"/>
        <v>30.680000000000007</v>
      </c>
      <c r="AF364" s="102">
        <f t="shared" si="368"/>
        <v>31.72000000000001</v>
      </c>
      <c r="AG364" s="102">
        <f t="shared" si="368"/>
        <v>32.760000000000005</v>
      </c>
      <c r="AH364" s="102">
        <f t="shared" si="368"/>
        <v>33.799999999999997</v>
      </c>
    </row>
    <row r="365" spans="1:34" x14ac:dyDescent="0.2">
      <c r="A365" s="91">
        <v>22</v>
      </c>
      <c r="B365" s="101">
        <v>1.2</v>
      </c>
      <c r="C365" s="93">
        <f t="shared" si="318"/>
        <v>22012</v>
      </c>
      <c r="D365" s="97">
        <f t="shared" ref="D365:AH365" si="369">-(D333-D413)*1/5+D349</f>
        <v>11.399999999999999</v>
      </c>
      <c r="E365" s="97">
        <f t="shared" si="369"/>
        <v>11.92</v>
      </c>
      <c r="F365" s="97">
        <f t="shared" si="369"/>
        <v>12.440000000000001</v>
      </c>
      <c r="G365" s="97">
        <f t="shared" si="369"/>
        <v>12.959999999999999</v>
      </c>
      <c r="H365" s="97">
        <f t="shared" si="369"/>
        <v>13.48</v>
      </c>
      <c r="I365" s="97">
        <f t="shared" si="369"/>
        <v>14</v>
      </c>
      <c r="J365" s="97">
        <f t="shared" si="369"/>
        <v>14.52</v>
      </c>
      <c r="K365" s="97">
        <f t="shared" si="369"/>
        <v>15.040000000000001</v>
      </c>
      <c r="L365" s="97">
        <f t="shared" si="369"/>
        <v>15.560000000000002</v>
      </c>
      <c r="M365" s="97">
        <f t="shared" si="369"/>
        <v>16.080000000000005</v>
      </c>
      <c r="N365" s="97">
        <f t="shared" si="369"/>
        <v>16.600000000000001</v>
      </c>
      <c r="O365" s="97">
        <f t="shared" si="369"/>
        <v>17.239999999999998</v>
      </c>
      <c r="P365" s="97">
        <f t="shared" si="369"/>
        <v>17.880000000000003</v>
      </c>
      <c r="Q365" s="97">
        <f t="shared" si="369"/>
        <v>18.52</v>
      </c>
      <c r="R365" s="97">
        <f t="shared" si="369"/>
        <v>19.160000000000004</v>
      </c>
      <c r="S365" s="97">
        <f t="shared" si="369"/>
        <v>19.799999999999997</v>
      </c>
      <c r="T365" s="97">
        <f t="shared" si="369"/>
        <v>20.64</v>
      </c>
      <c r="U365" s="97">
        <f t="shared" si="369"/>
        <v>21.479999999999997</v>
      </c>
      <c r="V365" s="97">
        <f t="shared" si="369"/>
        <v>22.32</v>
      </c>
      <c r="W365" s="97">
        <f t="shared" si="369"/>
        <v>23.160000000000004</v>
      </c>
      <c r="X365" s="97">
        <f t="shared" si="369"/>
        <v>24</v>
      </c>
      <c r="Y365" s="97">
        <f t="shared" si="369"/>
        <v>24.92</v>
      </c>
      <c r="Z365" s="97">
        <f t="shared" si="369"/>
        <v>25.840000000000003</v>
      </c>
      <c r="AA365" s="97">
        <f t="shared" si="369"/>
        <v>26.759999999999998</v>
      </c>
      <c r="AB365" s="97">
        <f t="shared" si="369"/>
        <v>27.68</v>
      </c>
      <c r="AC365" s="97">
        <f t="shared" si="369"/>
        <v>28.6</v>
      </c>
      <c r="AD365" s="97">
        <f t="shared" si="369"/>
        <v>29.839999999999996</v>
      </c>
      <c r="AE365" s="97">
        <f t="shared" si="369"/>
        <v>31.08</v>
      </c>
      <c r="AF365" s="97">
        <f t="shared" si="369"/>
        <v>32.32</v>
      </c>
      <c r="AG365" s="97">
        <f t="shared" si="369"/>
        <v>33.56</v>
      </c>
      <c r="AH365" s="97">
        <f t="shared" si="369"/>
        <v>34.799999999999997</v>
      </c>
    </row>
    <row r="366" spans="1:34" x14ac:dyDescent="0.2">
      <c r="A366" s="91">
        <v>22</v>
      </c>
      <c r="B366" s="92">
        <v>1.4</v>
      </c>
      <c r="C366" s="93">
        <f t="shared" si="318"/>
        <v>22014</v>
      </c>
      <c r="D366" s="102">
        <f t="shared" ref="D366:AH366" si="370">-(D334-D414)*1/5+D350</f>
        <v>12</v>
      </c>
      <c r="E366" s="102">
        <f t="shared" si="370"/>
        <v>12.4</v>
      </c>
      <c r="F366" s="102">
        <f t="shared" si="370"/>
        <v>12.8</v>
      </c>
      <c r="G366" s="102">
        <f t="shared" si="370"/>
        <v>13.200000000000001</v>
      </c>
      <c r="H366" s="102">
        <f t="shared" si="370"/>
        <v>13.600000000000001</v>
      </c>
      <c r="I366" s="102">
        <f t="shared" si="370"/>
        <v>14</v>
      </c>
      <c r="J366" s="102">
        <f t="shared" si="370"/>
        <v>14.52</v>
      </c>
      <c r="K366" s="102">
        <f t="shared" si="370"/>
        <v>15.040000000000001</v>
      </c>
      <c r="L366" s="102">
        <f t="shared" si="370"/>
        <v>15.560000000000002</v>
      </c>
      <c r="M366" s="102">
        <f t="shared" si="370"/>
        <v>16.080000000000005</v>
      </c>
      <c r="N366" s="102">
        <f t="shared" si="370"/>
        <v>16.600000000000001</v>
      </c>
      <c r="O366" s="102">
        <f t="shared" si="370"/>
        <v>17.32</v>
      </c>
      <c r="P366" s="102">
        <f t="shared" si="370"/>
        <v>18.04</v>
      </c>
      <c r="Q366" s="102">
        <f t="shared" si="370"/>
        <v>18.760000000000002</v>
      </c>
      <c r="R366" s="102">
        <f t="shared" si="370"/>
        <v>19.480000000000004</v>
      </c>
      <c r="S366" s="102">
        <f t="shared" si="370"/>
        <v>20.200000000000003</v>
      </c>
      <c r="T366" s="102">
        <f t="shared" si="370"/>
        <v>21.04</v>
      </c>
      <c r="U366" s="102">
        <f t="shared" si="370"/>
        <v>21.880000000000003</v>
      </c>
      <c r="V366" s="102">
        <f t="shared" si="370"/>
        <v>22.72</v>
      </c>
      <c r="W366" s="102">
        <f t="shared" si="370"/>
        <v>23.560000000000002</v>
      </c>
      <c r="X366" s="102">
        <f t="shared" si="370"/>
        <v>24.4</v>
      </c>
      <c r="Y366" s="102">
        <f t="shared" si="370"/>
        <v>25.44</v>
      </c>
      <c r="Z366" s="102">
        <f t="shared" si="370"/>
        <v>26.479999999999997</v>
      </c>
      <c r="AA366" s="102">
        <f t="shared" si="370"/>
        <v>27.52</v>
      </c>
      <c r="AB366" s="102">
        <f t="shared" si="370"/>
        <v>28.560000000000002</v>
      </c>
      <c r="AC366" s="102">
        <f t="shared" si="370"/>
        <v>29.6</v>
      </c>
      <c r="AD366" s="102">
        <f t="shared" si="370"/>
        <v>30.759999999999998</v>
      </c>
      <c r="AE366" s="102">
        <f t="shared" si="370"/>
        <v>31.92</v>
      </c>
      <c r="AF366" s="102">
        <f t="shared" si="370"/>
        <v>33.08</v>
      </c>
      <c r="AG366" s="102">
        <f t="shared" si="370"/>
        <v>34.239999999999995</v>
      </c>
      <c r="AH366" s="102">
        <f t="shared" si="370"/>
        <v>35.400000000000006</v>
      </c>
    </row>
    <row r="367" spans="1:34" x14ac:dyDescent="0.2">
      <c r="A367" s="91">
        <v>22</v>
      </c>
      <c r="B367" s="101">
        <v>1.6</v>
      </c>
      <c r="C367" s="93">
        <f t="shared" si="318"/>
        <v>22016</v>
      </c>
      <c r="D367" s="97">
        <f t="shared" ref="D367:AH367" si="371">-(D335-D415)*1/5+D351</f>
        <v>12</v>
      </c>
      <c r="E367" s="97">
        <f t="shared" si="371"/>
        <v>12.520000000000001</v>
      </c>
      <c r="F367" s="97">
        <f t="shared" si="371"/>
        <v>13.04</v>
      </c>
      <c r="G367" s="97">
        <f t="shared" si="371"/>
        <v>13.56</v>
      </c>
      <c r="H367" s="97">
        <f t="shared" si="371"/>
        <v>14.079999999999998</v>
      </c>
      <c r="I367" s="97">
        <f t="shared" si="371"/>
        <v>14.600000000000001</v>
      </c>
      <c r="J367" s="97">
        <f t="shared" si="371"/>
        <v>15.12</v>
      </c>
      <c r="K367" s="97">
        <f t="shared" si="371"/>
        <v>15.64</v>
      </c>
      <c r="L367" s="97">
        <f t="shared" si="371"/>
        <v>16.160000000000004</v>
      </c>
      <c r="M367" s="97">
        <f t="shared" si="371"/>
        <v>16.680000000000007</v>
      </c>
      <c r="N367" s="97">
        <f t="shared" si="371"/>
        <v>17.200000000000003</v>
      </c>
      <c r="O367" s="97">
        <f t="shared" si="371"/>
        <v>17.919999999999998</v>
      </c>
      <c r="P367" s="97">
        <f t="shared" si="371"/>
        <v>18.64</v>
      </c>
      <c r="Q367" s="97">
        <f t="shared" si="371"/>
        <v>19.360000000000003</v>
      </c>
      <c r="R367" s="97">
        <f t="shared" si="371"/>
        <v>20.079999999999998</v>
      </c>
      <c r="S367" s="97">
        <f t="shared" si="371"/>
        <v>20.799999999999997</v>
      </c>
      <c r="T367" s="97">
        <f t="shared" si="371"/>
        <v>21.64</v>
      </c>
      <c r="U367" s="97">
        <f t="shared" si="371"/>
        <v>22.480000000000004</v>
      </c>
      <c r="V367" s="97">
        <f t="shared" si="371"/>
        <v>23.32</v>
      </c>
      <c r="W367" s="97">
        <f t="shared" si="371"/>
        <v>24.160000000000004</v>
      </c>
      <c r="X367" s="97">
        <f t="shared" si="371"/>
        <v>25</v>
      </c>
      <c r="Y367" s="97">
        <f t="shared" si="371"/>
        <v>26.040000000000003</v>
      </c>
      <c r="Z367" s="97">
        <f t="shared" si="371"/>
        <v>27.08</v>
      </c>
      <c r="AA367" s="97">
        <f t="shared" si="371"/>
        <v>28.120000000000005</v>
      </c>
      <c r="AB367" s="97">
        <f t="shared" si="371"/>
        <v>29.160000000000004</v>
      </c>
      <c r="AC367" s="97">
        <f t="shared" si="371"/>
        <v>30.200000000000003</v>
      </c>
      <c r="AD367" s="97">
        <f t="shared" si="371"/>
        <v>31.44</v>
      </c>
      <c r="AE367" s="97">
        <f t="shared" si="371"/>
        <v>32.679999999999993</v>
      </c>
      <c r="AF367" s="97">
        <f t="shared" si="371"/>
        <v>33.919999999999995</v>
      </c>
      <c r="AG367" s="97">
        <f t="shared" si="371"/>
        <v>35.159999999999997</v>
      </c>
      <c r="AH367" s="97">
        <f t="shared" si="371"/>
        <v>36.400000000000006</v>
      </c>
    </row>
    <row r="368" spans="1:34" x14ac:dyDescent="0.2">
      <c r="A368" s="91">
        <v>22</v>
      </c>
      <c r="B368" s="92">
        <v>1.8</v>
      </c>
      <c r="C368" s="93">
        <f t="shared" si="318"/>
        <v>22018</v>
      </c>
      <c r="D368" s="102">
        <f t="shared" ref="D368:AH368" si="372">-(D336-D416)*1/5+D352</f>
        <v>12.399999999999999</v>
      </c>
      <c r="E368" s="102">
        <f t="shared" si="372"/>
        <v>12.839999999999998</v>
      </c>
      <c r="F368" s="102">
        <f t="shared" si="372"/>
        <v>13.279999999999998</v>
      </c>
      <c r="G368" s="102">
        <f t="shared" si="372"/>
        <v>13.719999999999997</v>
      </c>
      <c r="H368" s="102">
        <f t="shared" si="372"/>
        <v>14.159999999999997</v>
      </c>
      <c r="I368" s="102">
        <f t="shared" si="372"/>
        <v>14.600000000000001</v>
      </c>
      <c r="J368" s="102">
        <f t="shared" si="372"/>
        <v>15.200000000000001</v>
      </c>
      <c r="K368" s="102">
        <f t="shared" si="372"/>
        <v>15.800000000000002</v>
      </c>
      <c r="L368" s="102">
        <f t="shared" si="372"/>
        <v>16.399999999999999</v>
      </c>
      <c r="M368" s="102">
        <f t="shared" si="372"/>
        <v>17</v>
      </c>
      <c r="N368" s="102">
        <f t="shared" si="372"/>
        <v>17.600000000000001</v>
      </c>
      <c r="O368" s="102">
        <f t="shared" si="372"/>
        <v>18.36</v>
      </c>
      <c r="P368" s="102">
        <f t="shared" si="372"/>
        <v>19.119999999999997</v>
      </c>
      <c r="Q368" s="102">
        <f t="shared" si="372"/>
        <v>19.880000000000003</v>
      </c>
      <c r="R368" s="102">
        <f t="shared" si="372"/>
        <v>20.64</v>
      </c>
      <c r="S368" s="102">
        <f t="shared" si="372"/>
        <v>21.4</v>
      </c>
      <c r="T368" s="102">
        <f t="shared" si="372"/>
        <v>22.32</v>
      </c>
      <c r="U368" s="102">
        <f t="shared" si="372"/>
        <v>23.240000000000002</v>
      </c>
      <c r="V368" s="102">
        <f t="shared" si="372"/>
        <v>24.160000000000004</v>
      </c>
      <c r="W368" s="102">
        <f t="shared" si="372"/>
        <v>25.08</v>
      </c>
      <c r="X368" s="102">
        <f t="shared" si="372"/>
        <v>26</v>
      </c>
      <c r="Y368" s="102">
        <f t="shared" si="372"/>
        <v>27.040000000000003</v>
      </c>
      <c r="Z368" s="102">
        <f t="shared" si="372"/>
        <v>28.08</v>
      </c>
      <c r="AA368" s="102">
        <f t="shared" si="372"/>
        <v>29.120000000000005</v>
      </c>
      <c r="AB368" s="102">
        <f t="shared" si="372"/>
        <v>30.160000000000004</v>
      </c>
      <c r="AC368" s="102">
        <f t="shared" si="372"/>
        <v>31.200000000000003</v>
      </c>
      <c r="AD368" s="102">
        <f t="shared" si="372"/>
        <v>32.440000000000005</v>
      </c>
      <c r="AE368" s="102">
        <f t="shared" si="372"/>
        <v>33.679999999999993</v>
      </c>
      <c r="AF368" s="102">
        <f t="shared" si="372"/>
        <v>34.919999999999995</v>
      </c>
      <c r="AG368" s="102">
        <f t="shared" si="372"/>
        <v>36.159999999999997</v>
      </c>
      <c r="AH368" s="102">
        <f t="shared" si="372"/>
        <v>37.400000000000006</v>
      </c>
    </row>
    <row r="369" spans="1:34" x14ac:dyDescent="0.2">
      <c r="A369" s="91">
        <v>22</v>
      </c>
      <c r="B369" s="101">
        <v>2</v>
      </c>
      <c r="C369" s="93">
        <f t="shared" si="318"/>
        <v>22020</v>
      </c>
      <c r="D369" s="97">
        <f t="shared" ref="D369:J374" si="373">-(D337-D417)*1/5+D353</f>
        <v>13</v>
      </c>
      <c r="E369" s="97">
        <f t="shared" si="373"/>
        <v>13.4</v>
      </c>
      <c r="F369" s="97">
        <f t="shared" si="373"/>
        <v>13.8</v>
      </c>
      <c r="G369" s="97">
        <f t="shared" si="373"/>
        <v>14.2</v>
      </c>
      <c r="H369" s="97">
        <f t="shared" si="373"/>
        <v>14.599999999999998</v>
      </c>
      <c r="I369" s="97">
        <f t="shared" si="373"/>
        <v>15</v>
      </c>
      <c r="J369" s="97">
        <f t="shared" si="373"/>
        <v>15.639999999999999</v>
      </c>
      <c r="K369" s="97">
        <f t="shared" ref="K369:AH369" si="374">-(K337-K417)*1/5+K353</f>
        <v>16.28</v>
      </c>
      <c r="L369" s="97">
        <f t="shared" si="374"/>
        <v>16.920000000000002</v>
      </c>
      <c r="M369" s="97">
        <f t="shared" si="374"/>
        <v>17.560000000000002</v>
      </c>
      <c r="N369" s="97">
        <f t="shared" si="374"/>
        <v>18.200000000000003</v>
      </c>
      <c r="O369" s="97">
        <f t="shared" si="374"/>
        <v>18.919999999999998</v>
      </c>
      <c r="P369" s="97">
        <f t="shared" si="374"/>
        <v>19.64</v>
      </c>
      <c r="Q369" s="97">
        <f t="shared" si="374"/>
        <v>20.360000000000003</v>
      </c>
      <c r="R369" s="97">
        <f t="shared" si="374"/>
        <v>21.08</v>
      </c>
      <c r="S369" s="97">
        <f t="shared" si="374"/>
        <v>21.799999999999997</v>
      </c>
      <c r="T369" s="97">
        <f t="shared" si="374"/>
        <v>22.64</v>
      </c>
      <c r="U369" s="97">
        <f t="shared" si="374"/>
        <v>23.480000000000004</v>
      </c>
      <c r="V369" s="97">
        <f t="shared" si="374"/>
        <v>24.32</v>
      </c>
      <c r="W369" s="97">
        <f t="shared" si="374"/>
        <v>25.160000000000004</v>
      </c>
      <c r="X369" s="97">
        <f t="shared" si="374"/>
        <v>26</v>
      </c>
      <c r="Y369" s="97">
        <f t="shared" si="374"/>
        <v>27.240000000000002</v>
      </c>
      <c r="Z369" s="97">
        <f t="shared" si="374"/>
        <v>28.479999999999997</v>
      </c>
      <c r="AA369" s="97">
        <f t="shared" si="374"/>
        <v>29.72</v>
      </c>
      <c r="AB369" s="97">
        <f t="shared" si="374"/>
        <v>30.959999999999994</v>
      </c>
      <c r="AC369" s="97">
        <f t="shared" si="374"/>
        <v>32.200000000000003</v>
      </c>
      <c r="AD369" s="97">
        <f t="shared" si="374"/>
        <v>33.36</v>
      </c>
      <c r="AE369" s="97">
        <f t="shared" si="374"/>
        <v>34.519999999999996</v>
      </c>
      <c r="AF369" s="97">
        <f t="shared" si="374"/>
        <v>35.68</v>
      </c>
      <c r="AG369" s="97">
        <f t="shared" si="374"/>
        <v>36.840000000000003</v>
      </c>
      <c r="AH369" s="97">
        <f t="shared" si="374"/>
        <v>38</v>
      </c>
    </row>
    <row r="370" spans="1:34" x14ac:dyDescent="0.2">
      <c r="A370" s="91">
        <v>22</v>
      </c>
      <c r="B370" s="92">
        <v>2.2000000000000002</v>
      </c>
      <c r="C370" s="93">
        <f t="shared" si="318"/>
        <v>22022</v>
      </c>
      <c r="D370" s="102">
        <f t="shared" si="373"/>
        <v>13</v>
      </c>
      <c r="E370" s="102">
        <f t="shared" si="373"/>
        <v>13.520000000000001</v>
      </c>
      <c r="F370" s="102">
        <f t="shared" si="373"/>
        <v>14.04</v>
      </c>
      <c r="G370" s="102">
        <f t="shared" si="373"/>
        <v>14.560000000000002</v>
      </c>
      <c r="H370" s="102">
        <f t="shared" si="373"/>
        <v>15.080000000000002</v>
      </c>
      <c r="I370" s="102">
        <f t="shared" si="373"/>
        <v>15.600000000000001</v>
      </c>
      <c r="J370" s="102">
        <f t="shared" si="373"/>
        <v>16.119999999999997</v>
      </c>
      <c r="K370" s="102">
        <f t="shared" ref="K370:AH370" si="375">-(K338-K418)*1/5+K354</f>
        <v>16.64</v>
      </c>
      <c r="L370" s="102">
        <f t="shared" si="375"/>
        <v>17.160000000000004</v>
      </c>
      <c r="M370" s="102">
        <f t="shared" si="375"/>
        <v>17.680000000000007</v>
      </c>
      <c r="N370" s="102">
        <f t="shared" si="375"/>
        <v>18.200000000000003</v>
      </c>
      <c r="O370" s="102">
        <f t="shared" si="375"/>
        <v>19.04</v>
      </c>
      <c r="P370" s="102">
        <f t="shared" si="375"/>
        <v>19.880000000000003</v>
      </c>
      <c r="Q370" s="102">
        <f t="shared" si="375"/>
        <v>20.72</v>
      </c>
      <c r="R370" s="102">
        <f t="shared" si="375"/>
        <v>21.560000000000002</v>
      </c>
      <c r="S370" s="102">
        <f t="shared" si="375"/>
        <v>22.4</v>
      </c>
      <c r="T370" s="102">
        <f t="shared" si="375"/>
        <v>23.32</v>
      </c>
      <c r="U370" s="102">
        <f t="shared" si="375"/>
        <v>24.240000000000002</v>
      </c>
      <c r="V370" s="102">
        <f t="shared" si="375"/>
        <v>25.160000000000004</v>
      </c>
      <c r="W370" s="102">
        <f t="shared" si="375"/>
        <v>26.08</v>
      </c>
      <c r="X370" s="102">
        <f t="shared" si="375"/>
        <v>27</v>
      </c>
      <c r="Y370" s="102">
        <f t="shared" si="375"/>
        <v>28.159999999999997</v>
      </c>
      <c r="Z370" s="102">
        <f t="shared" si="375"/>
        <v>29.32</v>
      </c>
      <c r="AA370" s="102">
        <f t="shared" si="375"/>
        <v>30.479999999999997</v>
      </c>
      <c r="AB370" s="102">
        <f t="shared" si="375"/>
        <v>31.64</v>
      </c>
      <c r="AC370" s="102">
        <f t="shared" si="375"/>
        <v>32.799999999999997</v>
      </c>
      <c r="AD370" s="102">
        <f t="shared" si="375"/>
        <v>34.04</v>
      </c>
      <c r="AE370" s="102">
        <f t="shared" si="375"/>
        <v>35.28</v>
      </c>
      <c r="AF370" s="102">
        <f t="shared" si="375"/>
        <v>36.520000000000003</v>
      </c>
      <c r="AG370" s="102">
        <f t="shared" si="375"/>
        <v>37.759999999999991</v>
      </c>
      <c r="AH370" s="102">
        <f t="shared" si="375"/>
        <v>39</v>
      </c>
    </row>
    <row r="371" spans="1:34" x14ac:dyDescent="0.2">
      <c r="A371" s="91">
        <v>22</v>
      </c>
      <c r="B371" s="101">
        <v>2.4</v>
      </c>
      <c r="C371" s="93">
        <f t="shared" si="318"/>
        <v>22024</v>
      </c>
      <c r="D371" s="97">
        <f t="shared" si="373"/>
        <v>13</v>
      </c>
      <c r="E371" s="97">
        <f t="shared" si="373"/>
        <v>13.520000000000001</v>
      </c>
      <c r="F371" s="97">
        <f t="shared" si="373"/>
        <v>14.04</v>
      </c>
      <c r="G371" s="97">
        <f t="shared" si="373"/>
        <v>14.560000000000002</v>
      </c>
      <c r="H371" s="97">
        <f t="shared" si="373"/>
        <v>15.080000000000002</v>
      </c>
      <c r="I371" s="97">
        <f t="shared" si="373"/>
        <v>15.600000000000001</v>
      </c>
      <c r="J371" s="97">
        <f t="shared" si="373"/>
        <v>16.239999999999998</v>
      </c>
      <c r="K371" s="97">
        <f t="shared" ref="K371:AH371" si="376">-(K339-K419)*1/5+K355</f>
        <v>16.880000000000003</v>
      </c>
      <c r="L371" s="97">
        <f t="shared" si="376"/>
        <v>17.52</v>
      </c>
      <c r="M371" s="97">
        <f t="shared" si="376"/>
        <v>18.160000000000004</v>
      </c>
      <c r="N371" s="97">
        <f t="shared" si="376"/>
        <v>18.799999999999997</v>
      </c>
      <c r="O371" s="97">
        <f t="shared" si="376"/>
        <v>19.52</v>
      </c>
      <c r="P371" s="97">
        <f t="shared" si="376"/>
        <v>20.240000000000002</v>
      </c>
      <c r="Q371" s="97">
        <f t="shared" si="376"/>
        <v>20.96</v>
      </c>
      <c r="R371" s="97">
        <f t="shared" si="376"/>
        <v>21.68</v>
      </c>
      <c r="S371" s="97">
        <f t="shared" si="376"/>
        <v>22.4</v>
      </c>
      <c r="T371" s="97">
        <f t="shared" si="376"/>
        <v>23.44</v>
      </c>
      <c r="U371" s="97">
        <f t="shared" si="376"/>
        <v>24.479999999999997</v>
      </c>
      <c r="V371" s="97">
        <f t="shared" si="376"/>
        <v>25.52</v>
      </c>
      <c r="W371" s="97">
        <f t="shared" si="376"/>
        <v>26.560000000000002</v>
      </c>
      <c r="X371" s="97">
        <f t="shared" si="376"/>
        <v>27.6</v>
      </c>
      <c r="Y371" s="97">
        <f t="shared" si="376"/>
        <v>28.72</v>
      </c>
      <c r="Z371" s="97">
        <f t="shared" si="376"/>
        <v>29.840000000000003</v>
      </c>
      <c r="AA371" s="97">
        <f t="shared" si="376"/>
        <v>30.960000000000008</v>
      </c>
      <c r="AB371" s="97">
        <f t="shared" si="376"/>
        <v>32.080000000000013</v>
      </c>
      <c r="AC371" s="97">
        <f t="shared" si="376"/>
        <v>33.200000000000003</v>
      </c>
      <c r="AD371" s="97">
        <f t="shared" si="376"/>
        <v>34.559999999999995</v>
      </c>
      <c r="AE371" s="97">
        <f t="shared" si="376"/>
        <v>35.92</v>
      </c>
      <c r="AF371" s="97">
        <f t="shared" si="376"/>
        <v>37.280000000000008</v>
      </c>
      <c r="AG371" s="97">
        <f t="shared" si="376"/>
        <v>38.64</v>
      </c>
      <c r="AH371" s="97">
        <f t="shared" si="376"/>
        <v>40</v>
      </c>
    </row>
    <row r="372" spans="1:34" x14ac:dyDescent="0.2">
      <c r="A372" s="91">
        <v>22</v>
      </c>
      <c r="B372" s="92">
        <v>2.6</v>
      </c>
      <c r="C372" s="93">
        <f t="shared" si="318"/>
        <v>22026</v>
      </c>
      <c r="D372" s="102">
        <f t="shared" si="373"/>
        <v>13</v>
      </c>
      <c r="E372" s="102">
        <f t="shared" si="373"/>
        <v>13.520000000000001</v>
      </c>
      <c r="F372" s="102">
        <f t="shared" si="373"/>
        <v>14.04</v>
      </c>
      <c r="G372" s="102">
        <f t="shared" si="373"/>
        <v>14.560000000000002</v>
      </c>
      <c r="H372" s="102">
        <f t="shared" si="373"/>
        <v>15.080000000000002</v>
      </c>
      <c r="I372" s="102">
        <f t="shared" si="373"/>
        <v>15.600000000000001</v>
      </c>
      <c r="J372" s="102">
        <f t="shared" si="373"/>
        <v>16.32</v>
      </c>
      <c r="K372" s="102">
        <f t="shared" ref="K372:AH372" si="377">-(K340-K420)*1/5+K356</f>
        <v>17.04</v>
      </c>
      <c r="L372" s="102">
        <f t="shared" si="377"/>
        <v>17.760000000000002</v>
      </c>
      <c r="M372" s="102">
        <f t="shared" si="377"/>
        <v>18.480000000000004</v>
      </c>
      <c r="N372" s="102">
        <f t="shared" si="377"/>
        <v>19.200000000000003</v>
      </c>
      <c r="O372" s="102">
        <f t="shared" si="377"/>
        <v>20.04</v>
      </c>
      <c r="P372" s="102">
        <f t="shared" si="377"/>
        <v>20.880000000000003</v>
      </c>
      <c r="Q372" s="102">
        <f t="shared" si="377"/>
        <v>21.72</v>
      </c>
      <c r="R372" s="102">
        <f t="shared" si="377"/>
        <v>22.560000000000002</v>
      </c>
      <c r="S372" s="102">
        <f t="shared" si="377"/>
        <v>23.4</v>
      </c>
      <c r="T372" s="102">
        <f t="shared" si="377"/>
        <v>24.32</v>
      </c>
      <c r="U372" s="102">
        <f t="shared" si="377"/>
        <v>25.240000000000002</v>
      </c>
      <c r="V372" s="102">
        <f t="shared" si="377"/>
        <v>26.160000000000004</v>
      </c>
      <c r="W372" s="102">
        <f t="shared" si="377"/>
        <v>27.08</v>
      </c>
      <c r="X372" s="102">
        <f t="shared" si="377"/>
        <v>28</v>
      </c>
      <c r="Y372" s="102">
        <f t="shared" si="377"/>
        <v>29.159999999999997</v>
      </c>
      <c r="Z372" s="102">
        <f t="shared" si="377"/>
        <v>30.319999999999997</v>
      </c>
      <c r="AA372" s="102">
        <f t="shared" si="377"/>
        <v>31.479999999999997</v>
      </c>
      <c r="AB372" s="102">
        <f t="shared" si="377"/>
        <v>32.64</v>
      </c>
      <c r="AC372" s="102">
        <f t="shared" si="377"/>
        <v>33.799999999999997</v>
      </c>
      <c r="AD372" s="102">
        <f t="shared" si="377"/>
        <v>35.160000000000004</v>
      </c>
      <c r="AE372" s="102">
        <f t="shared" si="377"/>
        <v>36.519999999999996</v>
      </c>
      <c r="AF372" s="102">
        <f t="shared" si="377"/>
        <v>37.880000000000003</v>
      </c>
      <c r="AG372" s="102">
        <f t="shared" si="377"/>
        <v>39.240000000000009</v>
      </c>
      <c r="AH372" s="102">
        <f t="shared" si="377"/>
        <v>40.599999999999994</v>
      </c>
    </row>
    <row r="373" spans="1:34" x14ac:dyDescent="0.2">
      <c r="A373" s="91">
        <v>22</v>
      </c>
      <c r="B373" s="101">
        <v>2.8</v>
      </c>
      <c r="C373" s="93">
        <f t="shared" si="318"/>
        <v>22028</v>
      </c>
      <c r="D373" s="97">
        <f t="shared" si="373"/>
        <v>13.600000000000001</v>
      </c>
      <c r="E373" s="97">
        <f t="shared" si="373"/>
        <v>14.120000000000001</v>
      </c>
      <c r="F373" s="97">
        <f t="shared" si="373"/>
        <v>14.64</v>
      </c>
      <c r="G373" s="97">
        <f t="shared" si="373"/>
        <v>15.160000000000004</v>
      </c>
      <c r="H373" s="97">
        <f t="shared" si="373"/>
        <v>15.680000000000005</v>
      </c>
      <c r="I373" s="97">
        <f t="shared" si="373"/>
        <v>16.200000000000003</v>
      </c>
      <c r="J373" s="97">
        <f t="shared" si="373"/>
        <v>16.800000000000004</v>
      </c>
      <c r="K373" s="97">
        <f t="shared" ref="K373:AH373" si="378">-(K341-K421)*1/5+K357</f>
        <v>17.399999999999999</v>
      </c>
      <c r="L373" s="97">
        <f t="shared" si="378"/>
        <v>18</v>
      </c>
      <c r="M373" s="97">
        <f t="shared" si="378"/>
        <v>18.600000000000001</v>
      </c>
      <c r="N373" s="97">
        <f t="shared" si="378"/>
        <v>19.200000000000003</v>
      </c>
      <c r="O373" s="97">
        <f t="shared" si="378"/>
        <v>20.04</v>
      </c>
      <c r="P373" s="97">
        <f t="shared" si="378"/>
        <v>20.880000000000003</v>
      </c>
      <c r="Q373" s="97">
        <f t="shared" si="378"/>
        <v>21.72</v>
      </c>
      <c r="R373" s="97">
        <f t="shared" si="378"/>
        <v>22.560000000000002</v>
      </c>
      <c r="S373" s="97">
        <f t="shared" si="378"/>
        <v>23.4</v>
      </c>
      <c r="T373" s="97">
        <f t="shared" si="378"/>
        <v>24.44</v>
      </c>
      <c r="U373" s="97">
        <f t="shared" si="378"/>
        <v>25.479999999999997</v>
      </c>
      <c r="V373" s="97">
        <f t="shared" si="378"/>
        <v>26.52</v>
      </c>
      <c r="W373" s="97">
        <f t="shared" si="378"/>
        <v>27.560000000000002</v>
      </c>
      <c r="X373" s="97">
        <f t="shared" si="378"/>
        <v>28.6</v>
      </c>
      <c r="Y373" s="97">
        <f t="shared" si="378"/>
        <v>29.839999999999996</v>
      </c>
      <c r="Z373" s="97">
        <f t="shared" si="378"/>
        <v>31.08</v>
      </c>
      <c r="AA373" s="97">
        <f t="shared" si="378"/>
        <v>32.32</v>
      </c>
      <c r="AB373" s="97">
        <f t="shared" si="378"/>
        <v>33.56</v>
      </c>
      <c r="AC373" s="97">
        <f t="shared" si="378"/>
        <v>34.799999999999997</v>
      </c>
      <c r="AD373" s="97">
        <f t="shared" si="378"/>
        <v>36.160000000000004</v>
      </c>
      <c r="AE373" s="97">
        <f t="shared" si="378"/>
        <v>37.519999999999996</v>
      </c>
      <c r="AF373" s="97">
        <f t="shared" si="378"/>
        <v>38.880000000000003</v>
      </c>
      <c r="AG373" s="97">
        <f t="shared" si="378"/>
        <v>40.240000000000009</v>
      </c>
      <c r="AH373" s="97">
        <f t="shared" si="378"/>
        <v>41.599999999999994</v>
      </c>
    </row>
    <row r="374" spans="1:34" x14ac:dyDescent="0.2">
      <c r="A374" s="91">
        <v>22</v>
      </c>
      <c r="B374" s="92">
        <v>3</v>
      </c>
      <c r="C374" s="93">
        <f t="shared" si="318"/>
        <v>22030</v>
      </c>
      <c r="D374" s="102">
        <f t="shared" si="373"/>
        <v>14</v>
      </c>
      <c r="E374" s="102">
        <f t="shared" si="373"/>
        <v>14.52</v>
      </c>
      <c r="F374" s="102">
        <f t="shared" si="373"/>
        <v>15.040000000000001</v>
      </c>
      <c r="G374" s="102">
        <f t="shared" si="373"/>
        <v>15.560000000000002</v>
      </c>
      <c r="H374" s="102">
        <f t="shared" si="373"/>
        <v>16.080000000000005</v>
      </c>
      <c r="I374" s="102">
        <f t="shared" si="373"/>
        <v>16.600000000000001</v>
      </c>
      <c r="J374" s="102">
        <f t="shared" si="373"/>
        <v>17.239999999999998</v>
      </c>
      <c r="K374" s="102">
        <f t="shared" ref="K374:AH374" si="379">-(K342-K422)*1/5+K358</f>
        <v>17.880000000000003</v>
      </c>
      <c r="L374" s="102">
        <f t="shared" si="379"/>
        <v>18.52</v>
      </c>
      <c r="M374" s="102">
        <f t="shared" si="379"/>
        <v>19.160000000000004</v>
      </c>
      <c r="N374" s="102">
        <f t="shared" si="379"/>
        <v>19.799999999999997</v>
      </c>
      <c r="O374" s="102">
        <f t="shared" si="379"/>
        <v>20.64</v>
      </c>
      <c r="P374" s="102">
        <f t="shared" si="379"/>
        <v>21.479999999999997</v>
      </c>
      <c r="Q374" s="102">
        <f t="shared" si="379"/>
        <v>22.32</v>
      </c>
      <c r="R374" s="102">
        <f t="shared" si="379"/>
        <v>23.160000000000004</v>
      </c>
      <c r="S374" s="102">
        <f t="shared" si="379"/>
        <v>24</v>
      </c>
      <c r="T374" s="102">
        <f t="shared" si="379"/>
        <v>25.040000000000003</v>
      </c>
      <c r="U374" s="102">
        <f t="shared" si="379"/>
        <v>26.08</v>
      </c>
      <c r="V374" s="102">
        <f t="shared" si="379"/>
        <v>27.12</v>
      </c>
      <c r="W374" s="102">
        <f t="shared" si="379"/>
        <v>28.159999999999997</v>
      </c>
      <c r="X374" s="102">
        <f t="shared" si="379"/>
        <v>29.200000000000003</v>
      </c>
      <c r="Y374" s="102">
        <f t="shared" si="379"/>
        <v>30.44</v>
      </c>
      <c r="Z374" s="102">
        <f t="shared" si="379"/>
        <v>31.679999999999996</v>
      </c>
      <c r="AA374" s="102">
        <f t="shared" si="379"/>
        <v>32.919999999999995</v>
      </c>
      <c r="AB374" s="102">
        <f t="shared" si="379"/>
        <v>34.159999999999997</v>
      </c>
      <c r="AC374" s="102">
        <f t="shared" si="379"/>
        <v>35.400000000000006</v>
      </c>
      <c r="AD374" s="102">
        <f t="shared" si="379"/>
        <v>36.76</v>
      </c>
      <c r="AE374" s="102">
        <f t="shared" si="379"/>
        <v>38.120000000000005</v>
      </c>
      <c r="AF374" s="102">
        <f t="shared" si="379"/>
        <v>39.479999999999997</v>
      </c>
      <c r="AG374" s="102">
        <f t="shared" si="379"/>
        <v>40.840000000000003</v>
      </c>
      <c r="AH374" s="102">
        <f t="shared" si="379"/>
        <v>42.2</v>
      </c>
    </row>
    <row r="375" spans="1:34" x14ac:dyDescent="0.2">
      <c r="A375" s="91">
        <v>23</v>
      </c>
      <c r="B375" s="92">
        <v>0</v>
      </c>
      <c r="C375" s="93">
        <f t="shared" ref="C375:C422" si="380">(A375*100+B375)*10</f>
        <v>23000</v>
      </c>
      <c r="D375" s="102">
        <v>9.6</v>
      </c>
      <c r="E375" s="102">
        <v>10.08</v>
      </c>
      <c r="F375" s="102">
        <v>10.56</v>
      </c>
      <c r="G375" s="102">
        <v>11.04</v>
      </c>
      <c r="H375" s="102">
        <v>11.52</v>
      </c>
      <c r="I375" s="102">
        <v>12</v>
      </c>
      <c r="J375" s="102">
        <v>12.4</v>
      </c>
      <c r="K375" s="102">
        <v>12.8</v>
      </c>
      <c r="L375" s="102">
        <v>13.2</v>
      </c>
      <c r="M375" s="102">
        <v>13.6</v>
      </c>
      <c r="N375" s="102">
        <v>14</v>
      </c>
      <c r="O375" s="102">
        <v>14.56</v>
      </c>
      <c r="P375" s="102">
        <v>15.12</v>
      </c>
      <c r="Q375" s="102">
        <v>15.68</v>
      </c>
      <c r="R375" s="102">
        <v>16.239999999999998</v>
      </c>
      <c r="S375" s="102">
        <v>16.8</v>
      </c>
      <c r="T375" s="102">
        <v>17.48</v>
      </c>
      <c r="U375" s="102">
        <v>18.16</v>
      </c>
      <c r="V375" s="102">
        <v>18.84</v>
      </c>
      <c r="W375" s="102">
        <v>19.52</v>
      </c>
      <c r="X375" s="102">
        <v>20.2</v>
      </c>
      <c r="Y375" s="102">
        <v>20.96</v>
      </c>
      <c r="Z375" s="102">
        <v>21.72</v>
      </c>
      <c r="AA375" s="102">
        <v>22.48</v>
      </c>
      <c r="AB375" s="102">
        <v>23.24</v>
      </c>
      <c r="AC375" s="102">
        <v>24</v>
      </c>
      <c r="AD375" s="102">
        <v>24.76</v>
      </c>
      <c r="AE375" s="102">
        <v>25.52</v>
      </c>
      <c r="AF375" s="102">
        <v>26.28</v>
      </c>
      <c r="AG375" s="102">
        <v>27.04</v>
      </c>
      <c r="AH375" s="102">
        <v>27.8</v>
      </c>
    </row>
    <row r="376" spans="1:34" x14ac:dyDescent="0.2">
      <c r="A376" s="91">
        <v>23</v>
      </c>
      <c r="B376" s="92">
        <v>0.2</v>
      </c>
      <c r="C376" s="93">
        <f t="shared" si="380"/>
        <v>23002</v>
      </c>
      <c r="D376" s="102">
        <v>9.6</v>
      </c>
      <c r="E376" s="102">
        <v>10.08</v>
      </c>
      <c r="F376" s="102">
        <v>10.56</v>
      </c>
      <c r="G376" s="102">
        <v>11.04</v>
      </c>
      <c r="H376" s="102">
        <v>11.52</v>
      </c>
      <c r="I376" s="102">
        <v>12</v>
      </c>
      <c r="J376" s="102">
        <v>12.4</v>
      </c>
      <c r="K376" s="102">
        <v>12.8</v>
      </c>
      <c r="L376" s="102">
        <v>13.2</v>
      </c>
      <c r="M376" s="102">
        <v>13.6</v>
      </c>
      <c r="N376" s="102">
        <v>14</v>
      </c>
      <c r="O376" s="102">
        <v>14.56</v>
      </c>
      <c r="P376" s="102">
        <v>15.12</v>
      </c>
      <c r="Q376" s="102">
        <v>15.68</v>
      </c>
      <c r="R376" s="102">
        <v>16.239999999999998</v>
      </c>
      <c r="S376" s="102">
        <v>16.8</v>
      </c>
      <c r="T376" s="102">
        <v>17.48</v>
      </c>
      <c r="U376" s="102">
        <v>18.16</v>
      </c>
      <c r="V376" s="102">
        <v>18.84</v>
      </c>
      <c r="W376" s="102">
        <v>19.52</v>
      </c>
      <c r="X376" s="102">
        <v>20.2</v>
      </c>
      <c r="Y376" s="102">
        <v>20.96</v>
      </c>
      <c r="Z376" s="102">
        <v>21.72</v>
      </c>
      <c r="AA376" s="102">
        <v>22.48</v>
      </c>
      <c r="AB376" s="102">
        <v>23.24</v>
      </c>
      <c r="AC376" s="102">
        <v>24</v>
      </c>
      <c r="AD376" s="102">
        <v>24.76</v>
      </c>
      <c r="AE376" s="102">
        <v>25.52</v>
      </c>
      <c r="AF376" s="102">
        <v>26.28</v>
      </c>
      <c r="AG376" s="102">
        <v>27.04</v>
      </c>
      <c r="AH376" s="102">
        <v>27.8</v>
      </c>
    </row>
    <row r="377" spans="1:34" x14ac:dyDescent="0.2">
      <c r="A377" s="91">
        <v>23</v>
      </c>
      <c r="B377" s="95">
        <v>0.4</v>
      </c>
      <c r="C377" s="93">
        <f t="shared" si="380"/>
        <v>23004</v>
      </c>
      <c r="D377" s="97">
        <f t="shared" ref="D377:AH377" si="381">-(D329-D409)*1/5+D361</f>
        <v>9.5999999999999979</v>
      </c>
      <c r="E377" s="97">
        <f t="shared" si="381"/>
        <v>10.08</v>
      </c>
      <c r="F377" s="97">
        <f t="shared" si="381"/>
        <v>10.560000000000002</v>
      </c>
      <c r="G377" s="97">
        <f t="shared" si="381"/>
        <v>11.04</v>
      </c>
      <c r="H377" s="97">
        <f t="shared" si="381"/>
        <v>11.520000000000001</v>
      </c>
      <c r="I377" s="97">
        <f t="shared" si="381"/>
        <v>12</v>
      </c>
      <c r="J377" s="97">
        <f t="shared" si="381"/>
        <v>12.4</v>
      </c>
      <c r="K377" s="97">
        <f t="shared" si="381"/>
        <v>12.8</v>
      </c>
      <c r="L377" s="97">
        <f t="shared" si="381"/>
        <v>13.2</v>
      </c>
      <c r="M377" s="97">
        <f t="shared" si="381"/>
        <v>13.599999999999998</v>
      </c>
      <c r="N377" s="97">
        <f t="shared" si="381"/>
        <v>14</v>
      </c>
      <c r="O377" s="97">
        <f t="shared" si="381"/>
        <v>14.559999999999999</v>
      </c>
      <c r="P377" s="97">
        <f t="shared" si="381"/>
        <v>15.120000000000001</v>
      </c>
      <c r="Q377" s="97">
        <f t="shared" si="381"/>
        <v>15.680000000000001</v>
      </c>
      <c r="R377" s="97">
        <f t="shared" si="381"/>
        <v>16.240000000000002</v>
      </c>
      <c r="S377" s="97">
        <f t="shared" si="381"/>
        <v>16.800000000000004</v>
      </c>
      <c r="T377" s="97">
        <f t="shared" si="381"/>
        <v>17.479999999999997</v>
      </c>
      <c r="U377" s="97">
        <f t="shared" si="381"/>
        <v>18.16</v>
      </c>
      <c r="V377" s="97">
        <f t="shared" si="381"/>
        <v>18.840000000000003</v>
      </c>
      <c r="W377" s="97">
        <f t="shared" si="381"/>
        <v>19.519999999999996</v>
      </c>
      <c r="X377" s="97">
        <f t="shared" si="381"/>
        <v>20.199999999999996</v>
      </c>
      <c r="Y377" s="97">
        <f t="shared" si="381"/>
        <v>20.96</v>
      </c>
      <c r="Z377" s="97">
        <f t="shared" si="381"/>
        <v>21.720000000000006</v>
      </c>
      <c r="AA377" s="97">
        <f t="shared" si="381"/>
        <v>22.48</v>
      </c>
      <c r="AB377" s="97">
        <f t="shared" si="381"/>
        <v>23.240000000000006</v>
      </c>
      <c r="AC377" s="97">
        <f t="shared" si="381"/>
        <v>24</v>
      </c>
      <c r="AD377" s="97">
        <f t="shared" si="381"/>
        <v>24.760000000000005</v>
      </c>
      <c r="AE377" s="97">
        <f t="shared" si="381"/>
        <v>25.52</v>
      </c>
      <c r="AF377" s="97">
        <f t="shared" si="381"/>
        <v>26.280000000000005</v>
      </c>
      <c r="AG377" s="97">
        <f t="shared" si="381"/>
        <v>27.04</v>
      </c>
      <c r="AH377" s="97">
        <f t="shared" si="381"/>
        <v>27.800000000000004</v>
      </c>
    </row>
    <row r="378" spans="1:34" x14ac:dyDescent="0.2">
      <c r="A378" s="91">
        <v>23</v>
      </c>
      <c r="B378" s="92">
        <v>0.6</v>
      </c>
      <c r="C378" s="93">
        <f t="shared" si="380"/>
        <v>23006</v>
      </c>
      <c r="D378" s="102">
        <f t="shared" ref="D378:AH378" si="382">-(D330-D410)*1/5+D362</f>
        <v>10</v>
      </c>
      <c r="E378" s="102">
        <f t="shared" si="382"/>
        <v>10.4</v>
      </c>
      <c r="F378" s="102">
        <f t="shared" si="382"/>
        <v>10.8</v>
      </c>
      <c r="G378" s="102">
        <f t="shared" si="382"/>
        <v>11.200000000000001</v>
      </c>
      <c r="H378" s="102">
        <f t="shared" si="382"/>
        <v>11.600000000000001</v>
      </c>
      <c r="I378" s="102">
        <f t="shared" si="382"/>
        <v>12</v>
      </c>
      <c r="J378" s="102">
        <f t="shared" si="382"/>
        <v>12.480000000000002</v>
      </c>
      <c r="K378" s="102">
        <f t="shared" si="382"/>
        <v>12.959999999999999</v>
      </c>
      <c r="L378" s="102">
        <f t="shared" si="382"/>
        <v>13.440000000000003</v>
      </c>
      <c r="M378" s="102">
        <f t="shared" si="382"/>
        <v>13.920000000000002</v>
      </c>
      <c r="N378" s="102">
        <f t="shared" si="382"/>
        <v>14.400000000000002</v>
      </c>
      <c r="O378" s="102">
        <f t="shared" si="382"/>
        <v>14.879999999999997</v>
      </c>
      <c r="P378" s="102">
        <f t="shared" si="382"/>
        <v>15.36</v>
      </c>
      <c r="Q378" s="102">
        <f t="shared" si="382"/>
        <v>15.840000000000003</v>
      </c>
      <c r="R378" s="102">
        <f t="shared" si="382"/>
        <v>16.320000000000007</v>
      </c>
      <c r="S378" s="102">
        <f t="shared" si="382"/>
        <v>16.800000000000004</v>
      </c>
      <c r="T378" s="102">
        <f t="shared" si="382"/>
        <v>17.559999999999999</v>
      </c>
      <c r="U378" s="102">
        <f t="shared" si="382"/>
        <v>18.320000000000004</v>
      </c>
      <c r="V378" s="102">
        <f t="shared" si="382"/>
        <v>19.079999999999998</v>
      </c>
      <c r="W378" s="102">
        <f t="shared" si="382"/>
        <v>19.840000000000003</v>
      </c>
      <c r="X378" s="102">
        <f t="shared" si="382"/>
        <v>20.599999999999998</v>
      </c>
      <c r="Y378" s="102">
        <f t="shared" si="382"/>
        <v>21.360000000000003</v>
      </c>
      <c r="Z378" s="102">
        <f t="shared" si="382"/>
        <v>22.119999999999997</v>
      </c>
      <c r="AA378" s="102">
        <f t="shared" si="382"/>
        <v>22.880000000000003</v>
      </c>
      <c r="AB378" s="102">
        <f t="shared" si="382"/>
        <v>23.640000000000008</v>
      </c>
      <c r="AC378" s="102">
        <f t="shared" si="382"/>
        <v>24.400000000000002</v>
      </c>
      <c r="AD378" s="102">
        <f t="shared" si="382"/>
        <v>25.280000000000005</v>
      </c>
      <c r="AE378" s="102">
        <f t="shared" si="382"/>
        <v>26.159999999999997</v>
      </c>
      <c r="AF378" s="102">
        <f t="shared" si="382"/>
        <v>27.04</v>
      </c>
      <c r="AG378" s="102">
        <f t="shared" si="382"/>
        <v>27.92</v>
      </c>
      <c r="AH378" s="102">
        <f t="shared" si="382"/>
        <v>28.800000000000004</v>
      </c>
    </row>
    <row r="379" spans="1:34" x14ac:dyDescent="0.2">
      <c r="A379" s="91">
        <v>23</v>
      </c>
      <c r="B379" s="101">
        <v>0.8</v>
      </c>
      <c r="C379" s="93">
        <f t="shared" si="380"/>
        <v>23008</v>
      </c>
      <c r="D379" s="97">
        <f t="shared" ref="D379:AH379" si="383">-(D331-D411)*1/5+D363</f>
        <v>10.599999999999998</v>
      </c>
      <c r="E379" s="97">
        <f t="shared" si="383"/>
        <v>10.88</v>
      </c>
      <c r="F379" s="97">
        <f t="shared" si="383"/>
        <v>11.159999999999998</v>
      </c>
      <c r="G379" s="97">
        <f t="shared" si="383"/>
        <v>11.440000000000001</v>
      </c>
      <c r="H379" s="97">
        <f t="shared" si="383"/>
        <v>11.719999999999999</v>
      </c>
      <c r="I379" s="97">
        <f t="shared" si="383"/>
        <v>12</v>
      </c>
      <c r="J379" s="97">
        <f t="shared" si="383"/>
        <v>12.480000000000002</v>
      </c>
      <c r="K379" s="97">
        <f t="shared" si="383"/>
        <v>12.959999999999999</v>
      </c>
      <c r="L379" s="97">
        <f t="shared" si="383"/>
        <v>13.440000000000003</v>
      </c>
      <c r="M379" s="97">
        <f t="shared" si="383"/>
        <v>13.920000000000002</v>
      </c>
      <c r="N379" s="97">
        <f t="shared" si="383"/>
        <v>14.400000000000002</v>
      </c>
      <c r="O379" s="97">
        <f t="shared" si="383"/>
        <v>15.08</v>
      </c>
      <c r="P379" s="97">
        <f t="shared" si="383"/>
        <v>15.759999999999998</v>
      </c>
      <c r="Q379" s="97">
        <f t="shared" si="383"/>
        <v>16.440000000000001</v>
      </c>
      <c r="R379" s="97">
        <f t="shared" si="383"/>
        <v>17.120000000000005</v>
      </c>
      <c r="S379" s="97">
        <f t="shared" si="383"/>
        <v>17.800000000000004</v>
      </c>
      <c r="T379" s="97">
        <f t="shared" si="383"/>
        <v>18.479999999999997</v>
      </c>
      <c r="U379" s="97">
        <f t="shared" si="383"/>
        <v>19.16</v>
      </c>
      <c r="V379" s="97">
        <f t="shared" si="383"/>
        <v>19.840000000000003</v>
      </c>
      <c r="W379" s="97">
        <f t="shared" si="383"/>
        <v>20.520000000000007</v>
      </c>
      <c r="X379" s="97">
        <f t="shared" si="383"/>
        <v>21.199999999999996</v>
      </c>
      <c r="Y379" s="97">
        <f t="shared" si="383"/>
        <v>22.040000000000003</v>
      </c>
      <c r="Z379" s="97">
        <f t="shared" si="383"/>
        <v>22.88</v>
      </c>
      <c r="AA379" s="97">
        <f t="shared" si="383"/>
        <v>23.720000000000006</v>
      </c>
      <c r="AB379" s="97">
        <f t="shared" si="383"/>
        <v>24.560000000000002</v>
      </c>
      <c r="AC379" s="97">
        <f t="shared" si="383"/>
        <v>25.400000000000002</v>
      </c>
      <c r="AD379" s="97">
        <f t="shared" si="383"/>
        <v>26.36</v>
      </c>
      <c r="AE379" s="97">
        <f t="shared" si="383"/>
        <v>27.320000000000007</v>
      </c>
      <c r="AF379" s="97">
        <f t="shared" si="383"/>
        <v>28.280000000000008</v>
      </c>
      <c r="AG379" s="97">
        <f t="shared" si="383"/>
        <v>29.240000000000002</v>
      </c>
      <c r="AH379" s="97">
        <f t="shared" si="383"/>
        <v>30.199999999999996</v>
      </c>
    </row>
    <row r="380" spans="1:34" x14ac:dyDescent="0.2">
      <c r="A380" s="91">
        <v>23</v>
      </c>
      <c r="B380" s="92">
        <v>1</v>
      </c>
      <c r="C380" s="93">
        <f t="shared" si="380"/>
        <v>23010</v>
      </c>
      <c r="D380" s="102">
        <f t="shared" ref="D380:AH380" si="384">-(D332-D412)*1/5+D364</f>
        <v>10.599999999999998</v>
      </c>
      <c r="E380" s="102">
        <f t="shared" si="384"/>
        <v>10.959999999999997</v>
      </c>
      <c r="F380" s="102">
        <f t="shared" si="384"/>
        <v>11.319999999999997</v>
      </c>
      <c r="G380" s="102">
        <f t="shared" si="384"/>
        <v>11.679999999999996</v>
      </c>
      <c r="H380" s="102">
        <f t="shared" si="384"/>
        <v>12.039999999999996</v>
      </c>
      <c r="I380" s="102">
        <f t="shared" si="384"/>
        <v>12.400000000000002</v>
      </c>
      <c r="J380" s="102">
        <f t="shared" si="384"/>
        <v>12.88</v>
      </c>
      <c r="K380" s="102">
        <f t="shared" si="384"/>
        <v>13.36</v>
      </c>
      <c r="L380" s="102">
        <f t="shared" si="384"/>
        <v>13.840000000000003</v>
      </c>
      <c r="M380" s="102">
        <f t="shared" si="384"/>
        <v>14.320000000000004</v>
      </c>
      <c r="N380" s="102">
        <f t="shared" si="384"/>
        <v>14.800000000000002</v>
      </c>
      <c r="O380" s="102">
        <f t="shared" si="384"/>
        <v>15.400000000000004</v>
      </c>
      <c r="P380" s="102">
        <f t="shared" si="384"/>
        <v>15.999999999999998</v>
      </c>
      <c r="Q380" s="102">
        <f t="shared" si="384"/>
        <v>16.599999999999998</v>
      </c>
      <c r="R380" s="102">
        <f t="shared" si="384"/>
        <v>17.2</v>
      </c>
      <c r="S380" s="102">
        <f t="shared" si="384"/>
        <v>17.800000000000004</v>
      </c>
      <c r="T380" s="102">
        <f t="shared" si="384"/>
        <v>18.559999999999999</v>
      </c>
      <c r="U380" s="102">
        <f t="shared" si="384"/>
        <v>19.320000000000004</v>
      </c>
      <c r="V380" s="102">
        <f t="shared" si="384"/>
        <v>20.079999999999998</v>
      </c>
      <c r="W380" s="102">
        <f t="shared" si="384"/>
        <v>20.840000000000003</v>
      </c>
      <c r="X380" s="102">
        <f t="shared" si="384"/>
        <v>21.599999999999998</v>
      </c>
      <c r="Y380" s="102">
        <f t="shared" si="384"/>
        <v>22.560000000000002</v>
      </c>
      <c r="Z380" s="102">
        <f t="shared" si="384"/>
        <v>23.519999999999996</v>
      </c>
      <c r="AA380" s="102">
        <f t="shared" si="384"/>
        <v>24.48</v>
      </c>
      <c r="AB380" s="102">
        <f t="shared" si="384"/>
        <v>25.440000000000005</v>
      </c>
      <c r="AC380" s="102">
        <f t="shared" si="384"/>
        <v>26.400000000000002</v>
      </c>
      <c r="AD380" s="102">
        <f t="shared" si="384"/>
        <v>27.36</v>
      </c>
      <c r="AE380" s="102">
        <f t="shared" si="384"/>
        <v>28.320000000000007</v>
      </c>
      <c r="AF380" s="102">
        <f t="shared" si="384"/>
        <v>29.280000000000008</v>
      </c>
      <c r="AG380" s="102">
        <f t="shared" si="384"/>
        <v>30.240000000000002</v>
      </c>
      <c r="AH380" s="102">
        <f t="shared" si="384"/>
        <v>31.199999999999996</v>
      </c>
    </row>
    <row r="381" spans="1:34" x14ac:dyDescent="0.2">
      <c r="A381" s="91">
        <v>23</v>
      </c>
      <c r="B381" s="101">
        <v>1.2</v>
      </c>
      <c r="C381" s="93">
        <f t="shared" si="380"/>
        <v>23012</v>
      </c>
      <c r="D381" s="97">
        <f t="shared" ref="D381:AH381" si="385">-(D333-D413)*1/5+D365</f>
        <v>10.599999999999998</v>
      </c>
      <c r="E381" s="97">
        <f t="shared" si="385"/>
        <v>11.08</v>
      </c>
      <c r="F381" s="97">
        <f t="shared" si="385"/>
        <v>11.560000000000002</v>
      </c>
      <c r="G381" s="97">
        <f t="shared" si="385"/>
        <v>12.04</v>
      </c>
      <c r="H381" s="97">
        <f t="shared" si="385"/>
        <v>12.520000000000001</v>
      </c>
      <c r="I381" s="97">
        <f t="shared" si="385"/>
        <v>13</v>
      </c>
      <c r="J381" s="97">
        <f t="shared" si="385"/>
        <v>13.479999999999999</v>
      </c>
      <c r="K381" s="97">
        <f t="shared" si="385"/>
        <v>13.96</v>
      </c>
      <c r="L381" s="97">
        <f t="shared" si="385"/>
        <v>14.440000000000001</v>
      </c>
      <c r="M381" s="97">
        <f t="shared" si="385"/>
        <v>14.920000000000005</v>
      </c>
      <c r="N381" s="97">
        <f t="shared" si="385"/>
        <v>15.400000000000002</v>
      </c>
      <c r="O381" s="97">
        <f t="shared" si="385"/>
        <v>15.959999999999999</v>
      </c>
      <c r="P381" s="97">
        <f t="shared" si="385"/>
        <v>16.520000000000003</v>
      </c>
      <c r="Q381" s="97">
        <f t="shared" si="385"/>
        <v>17.079999999999998</v>
      </c>
      <c r="R381" s="97">
        <f t="shared" si="385"/>
        <v>17.640000000000004</v>
      </c>
      <c r="S381" s="97">
        <f t="shared" si="385"/>
        <v>18.199999999999996</v>
      </c>
      <c r="T381" s="97">
        <f t="shared" si="385"/>
        <v>18.96</v>
      </c>
      <c r="U381" s="97">
        <f t="shared" si="385"/>
        <v>19.719999999999995</v>
      </c>
      <c r="V381" s="97">
        <f t="shared" si="385"/>
        <v>20.48</v>
      </c>
      <c r="W381" s="97">
        <f t="shared" si="385"/>
        <v>21.240000000000006</v>
      </c>
      <c r="X381" s="97">
        <f t="shared" si="385"/>
        <v>22</v>
      </c>
      <c r="Y381" s="97">
        <f t="shared" si="385"/>
        <v>22.880000000000003</v>
      </c>
      <c r="Z381" s="97">
        <f t="shared" si="385"/>
        <v>23.760000000000005</v>
      </c>
      <c r="AA381" s="97">
        <f t="shared" si="385"/>
        <v>24.639999999999997</v>
      </c>
      <c r="AB381" s="97">
        <f t="shared" si="385"/>
        <v>25.52</v>
      </c>
      <c r="AC381" s="97">
        <f t="shared" si="385"/>
        <v>26.400000000000002</v>
      </c>
      <c r="AD381" s="97">
        <f t="shared" si="385"/>
        <v>27.559999999999995</v>
      </c>
      <c r="AE381" s="97">
        <f t="shared" si="385"/>
        <v>28.72</v>
      </c>
      <c r="AF381" s="97">
        <f t="shared" si="385"/>
        <v>29.880000000000003</v>
      </c>
      <c r="AG381" s="97">
        <f t="shared" si="385"/>
        <v>31.040000000000003</v>
      </c>
      <c r="AH381" s="97">
        <f t="shared" si="385"/>
        <v>32.199999999999996</v>
      </c>
    </row>
    <row r="382" spans="1:34" x14ac:dyDescent="0.2">
      <c r="A382" s="91">
        <v>23</v>
      </c>
      <c r="B382" s="92">
        <v>1.4</v>
      </c>
      <c r="C382" s="93">
        <f t="shared" si="380"/>
        <v>23014</v>
      </c>
      <c r="D382" s="102">
        <f t="shared" ref="D382:AH382" si="386">-(D334-D414)*1/5+D366</f>
        <v>11</v>
      </c>
      <c r="E382" s="102">
        <f t="shared" si="386"/>
        <v>11.4</v>
      </c>
      <c r="F382" s="102">
        <f t="shared" si="386"/>
        <v>11.8</v>
      </c>
      <c r="G382" s="102">
        <f t="shared" si="386"/>
        <v>12.200000000000001</v>
      </c>
      <c r="H382" s="102">
        <f t="shared" si="386"/>
        <v>12.600000000000001</v>
      </c>
      <c r="I382" s="102">
        <f t="shared" si="386"/>
        <v>13</v>
      </c>
      <c r="J382" s="102">
        <f t="shared" si="386"/>
        <v>13.479999999999999</v>
      </c>
      <c r="K382" s="102">
        <f t="shared" si="386"/>
        <v>13.96</v>
      </c>
      <c r="L382" s="102">
        <f t="shared" si="386"/>
        <v>14.440000000000001</v>
      </c>
      <c r="M382" s="102">
        <f t="shared" si="386"/>
        <v>14.920000000000005</v>
      </c>
      <c r="N382" s="102">
        <f t="shared" si="386"/>
        <v>15.400000000000002</v>
      </c>
      <c r="O382" s="102">
        <f t="shared" si="386"/>
        <v>16.079999999999998</v>
      </c>
      <c r="P382" s="102">
        <f t="shared" si="386"/>
        <v>16.759999999999998</v>
      </c>
      <c r="Q382" s="102">
        <f t="shared" si="386"/>
        <v>17.440000000000001</v>
      </c>
      <c r="R382" s="102">
        <f t="shared" si="386"/>
        <v>18.120000000000005</v>
      </c>
      <c r="S382" s="102">
        <f t="shared" si="386"/>
        <v>18.800000000000004</v>
      </c>
      <c r="T382" s="102">
        <f t="shared" si="386"/>
        <v>19.559999999999999</v>
      </c>
      <c r="U382" s="102">
        <f t="shared" si="386"/>
        <v>20.320000000000004</v>
      </c>
      <c r="V382" s="102">
        <f t="shared" si="386"/>
        <v>21.08</v>
      </c>
      <c r="W382" s="102">
        <f t="shared" si="386"/>
        <v>21.840000000000003</v>
      </c>
      <c r="X382" s="102">
        <f t="shared" si="386"/>
        <v>22.599999999999998</v>
      </c>
      <c r="Y382" s="102">
        <f t="shared" si="386"/>
        <v>23.560000000000002</v>
      </c>
      <c r="Z382" s="102">
        <f t="shared" si="386"/>
        <v>24.519999999999996</v>
      </c>
      <c r="AA382" s="102">
        <f t="shared" si="386"/>
        <v>25.48</v>
      </c>
      <c r="AB382" s="102">
        <f t="shared" si="386"/>
        <v>26.440000000000005</v>
      </c>
      <c r="AC382" s="102">
        <f t="shared" si="386"/>
        <v>27.400000000000002</v>
      </c>
      <c r="AD382" s="102">
        <f t="shared" si="386"/>
        <v>28.439999999999998</v>
      </c>
      <c r="AE382" s="102">
        <f t="shared" si="386"/>
        <v>29.480000000000004</v>
      </c>
      <c r="AF382" s="102">
        <f t="shared" si="386"/>
        <v>30.52</v>
      </c>
      <c r="AG382" s="102">
        <f t="shared" si="386"/>
        <v>31.559999999999995</v>
      </c>
      <c r="AH382" s="102">
        <f t="shared" si="386"/>
        <v>32.600000000000009</v>
      </c>
    </row>
    <row r="383" spans="1:34" x14ac:dyDescent="0.2">
      <c r="A383" s="91">
        <v>23</v>
      </c>
      <c r="B383" s="101">
        <v>1.6</v>
      </c>
      <c r="C383" s="93">
        <f t="shared" si="380"/>
        <v>23016</v>
      </c>
      <c r="D383" s="97">
        <f t="shared" ref="D383:AH383" si="387">-(D335-D415)*1/5+D367</f>
        <v>11</v>
      </c>
      <c r="E383" s="97">
        <f t="shared" si="387"/>
        <v>11.480000000000002</v>
      </c>
      <c r="F383" s="97">
        <f t="shared" si="387"/>
        <v>11.959999999999999</v>
      </c>
      <c r="G383" s="97">
        <f t="shared" si="387"/>
        <v>12.440000000000001</v>
      </c>
      <c r="H383" s="97">
        <f t="shared" si="387"/>
        <v>12.919999999999998</v>
      </c>
      <c r="I383" s="97">
        <f t="shared" si="387"/>
        <v>13.400000000000002</v>
      </c>
      <c r="J383" s="97">
        <f t="shared" si="387"/>
        <v>13.879999999999999</v>
      </c>
      <c r="K383" s="97">
        <f t="shared" si="387"/>
        <v>14.36</v>
      </c>
      <c r="L383" s="97">
        <f t="shared" si="387"/>
        <v>14.840000000000003</v>
      </c>
      <c r="M383" s="97">
        <f t="shared" si="387"/>
        <v>15.320000000000006</v>
      </c>
      <c r="N383" s="97">
        <f t="shared" si="387"/>
        <v>15.800000000000002</v>
      </c>
      <c r="O383" s="97">
        <f t="shared" si="387"/>
        <v>16.479999999999997</v>
      </c>
      <c r="P383" s="97">
        <f t="shared" si="387"/>
        <v>17.16</v>
      </c>
      <c r="Q383" s="97">
        <f t="shared" si="387"/>
        <v>17.840000000000003</v>
      </c>
      <c r="R383" s="97">
        <f t="shared" si="387"/>
        <v>18.519999999999996</v>
      </c>
      <c r="S383" s="97">
        <f t="shared" si="387"/>
        <v>19.199999999999996</v>
      </c>
      <c r="T383" s="97">
        <f t="shared" si="387"/>
        <v>19.96</v>
      </c>
      <c r="U383" s="97">
        <f t="shared" si="387"/>
        <v>20.720000000000006</v>
      </c>
      <c r="V383" s="97">
        <f t="shared" si="387"/>
        <v>21.48</v>
      </c>
      <c r="W383" s="97">
        <f t="shared" si="387"/>
        <v>22.240000000000006</v>
      </c>
      <c r="X383" s="97">
        <f t="shared" si="387"/>
        <v>23</v>
      </c>
      <c r="Y383" s="97">
        <f t="shared" si="387"/>
        <v>23.960000000000004</v>
      </c>
      <c r="Z383" s="97">
        <f t="shared" si="387"/>
        <v>24.919999999999998</v>
      </c>
      <c r="AA383" s="97">
        <f t="shared" si="387"/>
        <v>25.880000000000006</v>
      </c>
      <c r="AB383" s="97">
        <f t="shared" si="387"/>
        <v>26.840000000000003</v>
      </c>
      <c r="AC383" s="97">
        <f t="shared" si="387"/>
        <v>27.800000000000004</v>
      </c>
      <c r="AD383" s="97">
        <f t="shared" si="387"/>
        <v>28.96</v>
      </c>
      <c r="AE383" s="97">
        <f t="shared" si="387"/>
        <v>30.119999999999994</v>
      </c>
      <c r="AF383" s="97">
        <f t="shared" si="387"/>
        <v>31.279999999999994</v>
      </c>
      <c r="AG383" s="97">
        <f t="shared" si="387"/>
        <v>32.44</v>
      </c>
      <c r="AH383" s="97">
        <f t="shared" si="387"/>
        <v>33.600000000000009</v>
      </c>
    </row>
    <row r="384" spans="1:34" x14ac:dyDescent="0.2">
      <c r="A384" s="91">
        <v>23</v>
      </c>
      <c r="B384" s="92">
        <v>1.8</v>
      </c>
      <c r="C384" s="93">
        <f t="shared" si="380"/>
        <v>23018</v>
      </c>
      <c r="D384" s="102">
        <f t="shared" ref="D384:AH384" si="388">-(D336-D416)*1/5+D368</f>
        <v>11.599999999999998</v>
      </c>
      <c r="E384" s="102">
        <f t="shared" si="388"/>
        <v>11.959999999999997</v>
      </c>
      <c r="F384" s="102">
        <f t="shared" si="388"/>
        <v>12.319999999999997</v>
      </c>
      <c r="G384" s="102">
        <f t="shared" si="388"/>
        <v>12.679999999999996</v>
      </c>
      <c r="H384" s="102">
        <f t="shared" si="388"/>
        <v>13.039999999999996</v>
      </c>
      <c r="I384" s="102">
        <f t="shared" si="388"/>
        <v>13.400000000000002</v>
      </c>
      <c r="J384" s="102">
        <f t="shared" si="388"/>
        <v>14</v>
      </c>
      <c r="K384" s="102">
        <f t="shared" si="388"/>
        <v>14.600000000000001</v>
      </c>
      <c r="L384" s="102">
        <f t="shared" si="388"/>
        <v>15.199999999999998</v>
      </c>
      <c r="M384" s="102">
        <f t="shared" si="388"/>
        <v>15.799999999999999</v>
      </c>
      <c r="N384" s="102">
        <f t="shared" si="388"/>
        <v>16.400000000000002</v>
      </c>
      <c r="O384" s="102">
        <f t="shared" si="388"/>
        <v>17.04</v>
      </c>
      <c r="P384" s="102">
        <f t="shared" si="388"/>
        <v>17.679999999999996</v>
      </c>
      <c r="Q384" s="102">
        <f t="shared" si="388"/>
        <v>18.320000000000004</v>
      </c>
      <c r="R384" s="102">
        <f t="shared" si="388"/>
        <v>18.96</v>
      </c>
      <c r="S384" s="102">
        <f t="shared" si="388"/>
        <v>19.599999999999998</v>
      </c>
      <c r="T384" s="102">
        <f t="shared" si="388"/>
        <v>20.48</v>
      </c>
      <c r="U384" s="102">
        <f t="shared" si="388"/>
        <v>21.360000000000003</v>
      </c>
      <c r="V384" s="102">
        <f t="shared" si="388"/>
        <v>22.240000000000006</v>
      </c>
      <c r="W384" s="102">
        <f t="shared" si="388"/>
        <v>23.119999999999997</v>
      </c>
      <c r="X384" s="102">
        <f t="shared" si="388"/>
        <v>24</v>
      </c>
      <c r="Y384" s="102">
        <f t="shared" si="388"/>
        <v>24.960000000000004</v>
      </c>
      <c r="Z384" s="102">
        <f t="shared" si="388"/>
        <v>25.919999999999998</v>
      </c>
      <c r="AA384" s="102">
        <f t="shared" si="388"/>
        <v>26.880000000000006</v>
      </c>
      <c r="AB384" s="102">
        <f t="shared" si="388"/>
        <v>27.840000000000003</v>
      </c>
      <c r="AC384" s="102">
        <f t="shared" si="388"/>
        <v>28.800000000000004</v>
      </c>
      <c r="AD384" s="102">
        <f t="shared" si="388"/>
        <v>29.960000000000004</v>
      </c>
      <c r="AE384" s="102">
        <f t="shared" si="388"/>
        <v>31.119999999999994</v>
      </c>
      <c r="AF384" s="102">
        <f t="shared" si="388"/>
        <v>32.279999999999994</v>
      </c>
      <c r="AG384" s="102">
        <f t="shared" si="388"/>
        <v>33.44</v>
      </c>
      <c r="AH384" s="102">
        <f t="shared" si="388"/>
        <v>34.600000000000009</v>
      </c>
    </row>
    <row r="385" spans="1:34" x14ac:dyDescent="0.2">
      <c r="A385" s="91">
        <v>23</v>
      </c>
      <c r="B385" s="101">
        <v>2</v>
      </c>
      <c r="C385" s="93">
        <f t="shared" si="380"/>
        <v>23020</v>
      </c>
      <c r="D385" s="97">
        <f t="shared" ref="D385:J390" si="389">-(D337-D417)*1/5+D369</f>
        <v>12</v>
      </c>
      <c r="E385" s="97">
        <f t="shared" si="389"/>
        <v>12.4</v>
      </c>
      <c r="F385" s="97">
        <f t="shared" si="389"/>
        <v>12.8</v>
      </c>
      <c r="G385" s="97">
        <f t="shared" si="389"/>
        <v>13.2</v>
      </c>
      <c r="H385" s="97">
        <f t="shared" si="389"/>
        <v>13.599999999999998</v>
      </c>
      <c r="I385" s="97">
        <f t="shared" si="389"/>
        <v>14</v>
      </c>
      <c r="J385" s="97">
        <f t="shared" si="389"/>
        <v>14.559999999999999</v>
      </c>
      <c r="K385" s="97">
        <f t="shared" ref="K385:AH385" si="390">-(K337-K417)*1/5+K369</f>
        <v>15.120000000000001</v>
      </c>
      <c r="L385" s="97">
        <f t="shared" si="390"/>
        <v>15.680000000000001</v>
      </c>
      <c r="M385" s="97">
        <f t="shared" si="390"/>
        <v>16.240000000000002</v>
      </c>
      <c r="N385" s="97">
        <f t="shared" si="390"/>
        <v>16.800000000000004</v>
      </c>
      <c r="O385" s="97">
        <f t="shared" si="390"/>
        <v>17.479999999999997</v>
      </c>
      <c r="P385" s="97">
        <f t="shared" si="390"/>
        <v>18.16</v>
      </c>
      <c r="Q385" s="97">
        <f t="shared" si="390"/>
        <v>18.840000000000003</v>
      </c>
      <c r="R385" s="97">
        <f t="shared" si="390"/>
        <v>19.519999999999996</v>
      </c>
      <c r="S385" s="97">
        <f t="shared" si="390"/>
        <v>20.199999999999996</v>
      </c>
      <c r="T385" s="97">
        <f t="shared" si="390"/>
        <v>20.96</v>
      </c>
      <c r="U385" s="97">
        <f t="shared" si="390"/>
        <v>21.720000000000006</v>
      </c>
      <c r="V385" s="97">
        <f t="shared" si="390"/>
        <v>22.48</v>
      </c>
      <c r="W385" s="97">
        <f t="shared" si="390"/>
        <v>23.240000000000006</v>
      </c>
      <c r="X385" s="97">
        <f t="shared" si="390"/>
        <v>24</v>
      </c>
      <c r="Y385" s="97">
        <f t="shared" si="390"/>
        <v>25.160000000000004</v>
      </c>
      <c r="Z385" s="97">
        <f t="shared" si="390"/>
        <v>26.319999999999997</v>
      </c>
      <c r="AA385" s="97">
        <f t="shared" si="390"/>
        <v>27.48</v>
      </c>
      <c r="AB385" s="97">
        <f t="shared" si="390"/>
        <v>28.639999999999993</v>
      </c>
      <c r="AC385" s="97">
        <f t="shared" si="390"/>
        <v>29.800000000000004</v>
      </c>
      <c r="AD385" s="97">
        <f t="shared" si="390"/>
        <v>30.84</v>
      </c>
      <c r="AE385" s="97">
        <f t="shared" si="390"/>
        <v>31.879999999999995</v>
      </c>
      <c r="AF385" s="97">
        <f t="shared" si="390"/>
        <v>32.92</v>
      </c>
      <c r="AG385" s="97">
        <f t="shared" si="390"/>
        <v>33.960000000000008</v>
      </c>
      <c r="AH385" s="97">
        <f t="shared" si="390"/>
        <v>35</v>
      </c>
    </row>
    <row r="386" spans="1:34" x14ac:dyDescent="0.2">
      <c r="A386" s="91">
        <v>23</v>
      </c>
      <c r="B386" s="92">
        <v>2.2000000000000002</v>
      </c>
      <c r="C386" s="93">
        <f t="shared" si="380"/>
        <v>23022</v>
      </c>
      <c r="D386" s="102">
        <f t="shared" si="389"/>
        <v>12</v>
      </c>
      <c r="E386" s="102">
        <f t="shared" si="389"/>
        <v>12.480000000000002</v>
      </c>
      <c r="F386" s="102">
        <f t="shared" si="389"/>
        <v>12.959999999999999</v>
      </c>
      <c r="G386" s="102">
        <f t="shared" si="389"/>
        <v>13.440000000000003</v>
      </c>
      <c r="H386" s="102">
        <f t="shared" si="389"/>
        <v>13.920000000000002</v>
      </c>
      <c r="I386" s="102">
        <f t="shared" si="389"/>
        <v>14.400000000000002</v>
      </c>
      <c r="J386" s="102">
        <f t="shared" si="389"/>
        <v>14.879999999999997</v>
      </c>
      <c r="K386" s="102">
        <f t="shared" ref="K386:AH386" si="391">-(K338-K418)*1/5+K370</f>
        <v>15.36</v>
      </c>
      <c r="L386" s="102">
        <f t="shared" si="391"/>
        <v>15.840000000000003</v>
      </c>
      <c r="M386" s="102">
        <f t="shared" si="391"/>
        <v>16.320000000000007</v>
      </c>
      <c r="N386" s="102">
        <f t="shared" si="391"/>
        <v>16.800000000000004</v>
      </c>
      <c r="O386" s="102">
        <f t="shared" si="391"/>
        <v>17.559999999999999</v>
      </c>
      <c r="P386" s="102">
        <f t="shared" si="391"/>
        <v>18.320000000000004</v>
      </c>
      <c r="Q386" s="102">
        <f t="shared" si="391"/>
        <v>19.079999999999998</v>
      </c>
      <c r="R386" s="102">
        <f t="shared" si="391"/>
        <v>19.840000000000003</v>
      </c>
      <c r="S386" s="102">
        <f t="shared" si="391"/>
        <v>20.599999999999998</v>
      </c>
      <c r="T386" s="102">
        <f t="shared" si="391"/>
        <v>21.48</v>
      </c>
      <c r="U386" s="102">
        <f t="shared" si="391"/>
        <v>22.360000000000003</v>
      </c>
      <c r="V386" s="102">
        <f t="shared" si="391"/>
        <v>23.240000000000006</v>
      </c>
      <c r="W386" s="102">
        <f t="shared" si="391"/>
        <v>24.119999999999997</v>
      </c>
      <c r="X386" s="102">
        <f t="shared" si="391"/>
        <v>25</v>
      </c>
      <c r="Y386" s="102">
        <f t="shared" si="391"/>
        <v>26.039999999999996</v>
      </c>
      <c r="Z386" s="102">
        <f t="shared" si="391"/>
        <v>27.080000000000002</v>
      </c>
      <c r="AA386" s="102">
        <f t="shared" si="391"/>
        <v>28.119999999999997</v>
      </c>
      <c r="AB386" s="102">
        <f t="shared" si="391"/>
        <v>29.160000000000004</v>
      </c>
      <c r="AC386" s="102">
        <f t="shared" si="391"/>
        <v>30.199999999999996</v>
      </c>
      <c r="AD386" s="102">
        <f t="shared" si="391"/>
        <v>31.36</v>
      </c>
      <c r="AE386" s="102">
        <f t="shared" si="391"/>
        <v>32.520000000000003</v>
      </c>
      <c r="AF386" s="102">
        <f t="shared" si="391"/>
        <v>33.680000000000007</v>
      </c>
      <c r="AG386" s="102">
        <f t="shared" si="391"/>
        <v>34.839999999999989</v>
      </c>
      <c r="AH386" s="102">
        <f t="shared" si="391"/>
        <v>36</v>
      </c>
    </row>
    <row r="387" spans="1:34" x14ac:dyDescent="0.2">
      <c r="A387" s="91">
        <v>23</v>
      </c>
      <c r="B387" s="101">
        <v>2.4</v>
      </c>
      <c r="C387" s="93">
        <f t="shared" si="380"/>
        <v>23024</v>
      </c>
      <c r="D387" s="97">
        <f t="shared" si="389"/>
        <v>12</v>
      </c>
      <c r="E387" s="97">
        <f t="shared" si="389"/>
        <v>12.480000000000002</v>
      </c>
      <c r="F387" s="97">
        <f t="shared" si="389"/>
        <v>12.959999999999999</v>
      </c>
      <c r="G387" s="97">
        <f t="shared" si="389"/>
        <v>13.440000000000003</v>
      </c>
      <c r="H387" s="97">
        <f t="shared" si="389"/>
        <v>13.920000000000002</v>
      </c>
      <c r="I387" s="97">
        <f t="shared" si="389"/>
        <v>14.400000000000002</v>
      </c>
      <c r="J387" s="97">
        <f t="shared" si="389"/>
        <v>14.959999999999999</v>
      </c>
      <c r="K387" s="97">
        <f t="shared" ref="K387:AH387" si="392">-(K339-K419)*1/5+K371</f>
        <v>15.520000000000003</v>
      </c>
      <c r="L387" s="97">
        <f t="shared" si="392"/>
        <v>16.079999999999998</v>
      </c>
      <c r="M387" s="97">
        <f t="shared" si="392"/>
        <v>16.640000000000004</v>
      </c>
      <c r="N387" s="97">
        <f t="shared" si="392"/>
        <v>17.199999999999996</v>
      </c>
      <c r="O387" s="97">
        <f t="shared" si="392"/>
        <v>17.88</v>
      </c>
      <c r="P387" s="97">
        <f t="shared" si="392"/>
        <v>18.560000000000002</v>
      </c>
      <c r="Q387" s="97">
        <f t="shared" si="392"/>
        <v>19.240000000000002</v>
      </c>
      <c r="R387" s="97">
        <f t="shared" si="392"/>
        <v>19.919999999999998</v>
      </c>
      <c r="S387" s="97">
        <f t="shared" si="392"/>
        <v>20.599999999999998</v>
      </c>
      <c r="T387" s="97">
        <f t="shared" si="392"/>
        <v>21.560000000000002</v>
      </c>
      <c r="U387" s="97">
        <f t="shared" si="392"/>
        <v>22.519999999999996</v>
      </c>
      <c r="V387" s="97">
        <f t="shared" si="392"/>
        <v>23.48</v>
      </c>
      <c r="W387" s="97">
        <f t="shared" si="392"/>
        <v>24.440000000000005</v>
      </c>
      <c r="X387" s="97">
        <f t="shared" si="392"/>
        <v>25.400000000000002</v>
      </c>
      <c r="Y387" s="97">
        <f t="shared" si="392"/>
        <v>26.479999999999997</v>
      </c>
      <c r="Z387" s="97">
        <f t="shared" si="392"/>
        <v>27.560000000000002</v>
      </c>
      <c r="AA387" s="97">
        <f t="shared" si="392"/>
        <v>28.640000000000008</v>
      </c>
      <c r="AB387" s="97">
        <f t="shared" si="392"/>
        <v>29.72000000000001</v>
      </c>
      <c r="AC387" s="97">
        <f t="shared" si="392"/>
        <v>30.800000000000004</v>
      </c>
      <c r="AD387" s="97">
        <f t="shared" si="392"/>
        <v>32.039999999999992</v>
      </c>
      <c r="AE387" s="97">
        <f t="shared" si="392"/>
        <v>33.28</v>
      </c>
      <c r="AF387" s="97">
        <f t="shared" si="392"/>
        <v>34.52000000000001</v>
      </c>
      <c r="AG387" s="97">
        <f t="shared" si="392"/>
        <v>35.76</v>
      </c>
      <c r="AH387" s="97">
        <f t="shared" si="392"/>
        <v>37</v>
      </c>
    </row>
    <row r="388" spans="1:34" x14ac:dyDescent="0.2">
      <c r="A388" s="91">
        <v>23</v>
      </c>
      <c r="B388" s="92">
        <v>2.6</v>
      </c>
      <c r="C388" s="93">
        <f t="shared" si="380"/>
        <v>23026</v>
      </c>
      <c r="D388" s="102">
        <f t="shared" si="389"/>
        <v>12</v>
      </c>
      <c r="E388" s="102">
        <f t="shared" si="389"/>
        <v>12.480000000000002</v>
      </c>
      <c r="F388" s="102">
        <f t="shared" si="389"/>
        <v>12.959999999999999</v>
      </c>
      <c r="G388" s="102">
        <f t="shared" si="389"/>
        <v>13.440000000000003</v>
      </c>
      <c r="H388" s="102">
        <f t="shared" si="389"/>
        <v>13.920000000000002</v>
      </c>
      <c r="I388" s="102">
        <f t="shared" si="389"/>
        <v>14.400000000000002</v>
      </c>
      <c r="J388" s="102">
        <f t="shared" si="389"/>
        <v>15.08</v>
      </c>
      <c r="K388" s="102">
        <f t="shared" ref="K388:AH388" si="393">-(K340-K420)*1/5+K372</f>
        <v>15.759999999999998</v>
      </c>
      <c r="L388" s="102">
        <f t="shared" si="393"/>
        <v>16.440000000000001</v>
      </c>
      <c r="M388" s="102">
        <f t="shared" si="393"/>
        <v>17.120000000000005</v>
      </c>
      <c r="N388" s="102">
        <f t="shared" si="393"/>
        <v>17.800000000000004</v>
      </c>
      <c r="O388" s="102">
        <f t="shared" si="393"/>
        <v>18.559999999999999</v>
      </c>
      <c r="P388" s="102">
        <f t="shared" si="393"/>
        <v>19.320000000000004</v>
      </c>
      <c r="Q388" s="102">
        <f t="shared" si="393"/>
        <v>20.079999999999998</v>
      </c>
      <c r="R388" s="102">
        <f t="shared" si="393"/>
        <v>20.840000000000003</v>
      </c>
      <c r="S388" s="102">
        <f t="shared" si="393"/>
        <v>21.599999999999998</v>
      </c>
      <c r="T388" s="102">
        <f t="shared" si="393"/>
        <v>22.48</v>
      </c>
      <c r="U388" s="102">
        <f t="shared" si="393"/>
        <v>23.360000000000003</v>
      </c>
      <c r="V388" s="102">
        <f t="shared" si="393"/>
        <v>24.240000000000006</v>
      </c>
      <c r="W388" s="102">
        <f t="shared" si="393"/>
        <v>25.119999999999997</v>
      </c>
      <c r="X388" s="102">
        <f t="shared" si="393"/>
        <v>26</v>
      </c>
      <c r="Y388" s="102">
        <f t="shared" si="393"/>
        <v>27.039999999999996</v>
      </c>
      <c r="Z388" s="102">
        <f t="shared" si="393"/>
        <v>28.08</v>
      </c>
      <c r="AA388" s="102">
        <f t="shared" si="393"/>
        <v>29.119999999999997</v>
      </c>
      <c r="AB388" s="102">
        <f t="shared" si="393"/>
        <v>30.160000000000004</v>
      </c>
      <c r="AC388" s="102">
        <f t="shared" si="393"/>
        <v>31.199999999999996</v>
      </c>
      <c r="AD388" s="102">
        <f t="shared" si="393"/>
        <v>32.440000000000005</v>
      </c>
      <c r="AE388" s="102">
        <f t="shared" si="393"/>
        <v>33.679999999999993</v>
      </c>
      <c r="AF388" s="102">
        <f t="shared" si="393"/>
        <v>34.92</v>
      </c>
      <c r="AG388" s="102">
        <f t="shared" si="393"/>
        <v>36.160000000000011</v>
      </c>
      <c r="AH388" s="102">
        <f t="shared" si="393"/>
        <v>37.399999999999991</v>
      </c>
    </row>
    <row r="389" spans="1:34" x14ac:dyDescent="0.2">
      <c r="A389" s="91">
        <v>23</v>
      </c>
      <c r="B389" s="101">
        <v>2.8</v>
      </c>
      <c r="C389" s="93">
        <f t="shared" si="380"/>
        <v>23028</v>
      </c>
      <c r="D389" s="97">
        <f t="shared" si="389"/>
        <v>12.400000000000002</v>
      </c>
      <c r="E389" s="97">
        <f t="shared" si="389"/>
        <v>12.88</v>
      </c>
      <c r="F389" s="97">
        <f t="shared" si="389"/>
        <v>13.36</v>
      </c>
      <c r="G389" s="97">
        <f t="shared" si="389"/>
        <v>13.840000000000003</v>
      </c>
      <c r="H389" s="97">
        <f t="shared" si="389"/>
        <v>14.320000000000004</v>
      </c>
      <c r="I389" s="97">
        <f t="shared" si="389"/>
        <v>14.800000000000002</v>
      </c>
      <c r="J389" s="97">
        <f t="shared" si="389"/>
        <v>15.400000000000004</v>
      </c>
      <c r="K389" s="97">
        <f t="shared" ref="K389:AH389" si="394">-(K341-K421)*1/5+K373</f>
        <v>15.999999999999998</v>
      </c>
      <c r="L389" s="97">
        <f t="shared" si="394"/>
        <v>16.599999999999998</v>
      </c>
      <c r="M389" s="97">
        <f t="shared" si="394"/>
        <v>17.2</v>
      </c>
      <c r="N389" s="97">
        <f t="shared" si="394"/>
        <v>17.800000000000004</v>
      </c>
      <c r="O389" s="97">
        <f t="shared" si="394"/>
        <v>18.559999999999999</v>
      </c>
      <c r="P389" s="97">
        <f t="shared" si="394"/>
        <v>19.320000000000004</v>
      </c>
      <c r="Q389" s="97">
        <f t="shared" si="394"/>
        <v>20.079999999999998</v>
      </c>
      <c r="R389" s="97">
        <f t="shared" si="394"/>
        <v>20.840000000000003</v>
      </c>
      <c r="S389" s="97">
        <f t="shared" si="394"/>
        <v>21.599999999999998</v>
      </c>
      <c r="T389" s="97">
        <f t="shared" si="394"/>
        <v>22.560000000000002</v>
      </c>
      <c r="U389" s="97">
        <f t="shared" si="394"/>
        <v>23.519999999999996</v>
      </c>
      <c r="V389" s="97">
        <f t="shared" si="394"/>
        <v>24.48</v>
      </c>
      <c r="W389" s="97">
        <f t="shared" si="394"/>
        <v>25.440000000000005</v>
      </c>
      <c r="X389" s="97">
        <f t="shared" si="394"/>
        <v>26.400000000000002</v>
      </c>
      <c r="Y389" s="97">
        <f t="shared" si="394"/>
        <v>27.559999999999995</v>
      </c>
      <c r="Z389" s="97">
        <f t="shared" si="394"/>
        <v>28.72</v>
      </c>
      <c r="AA389" s="97">
        <f t="shared" si="394"/>
        <v>29.880000000000003</v>
      </c>
      <c r="AB389" s="97">
        <f t="shared" si="394"/>
        <v>31.040000000000003</v>
      </c>
      <c r="AC389" s="97">
        <f t="shared" si="394"/>
        <v>32.199999999999996</v>
      </c>
      <c r="AD389" s="97">
        <f t="shared" si="394"/>
        <v>33.440000000000005</v>
      </c>
      <c r="AE389" s="97">
        <f t="shared" si="394"/>
        <v>34.679999999999993</v>
      </c>
      <c r="AF389" s="97">
        <f t="shared" si="394"/>
        <v>35.92</v>
      </c>
      <c r="AG389" s="97">
        <f t="shared" si="394"/>
        <v>37.160000000000011</v>
      </c>
      <c r="AH389" s="97">
        <f t="shared" si="394"/>
        <v>38.399999999999991</v>
      </c>
    </row>
    <row r="390" spans="1:34" x14ac:dyDescent="0.2">
      <c r="A390" s="91">
        <v>23</v>
      </c>
      <c r="B390" s="92">
        <v>3</v>
      </c>
      <c r="C390" s="93">
        <f t="shared" si="380"/>
        <v>23030</v>
      </c>
      <c r="D390" s="102">
        <f t="shared" si="389"/>
        <v>13</v>
      </c>
      <c r="E390" s="102">
        <f t="shared" si="389"/>
        <v>13.479999999999999</v>
      </c>
      <c r="F390" s="102">
        <f t="shared" si="389"/>
        <v>13.96</v>
      </c>
      <c r="G390" s="102">
        <f t="shared" si="389"/>
        <v>14.440000000000001</v>
      </c>
      <c r="H390" s="102">
        <f t="shared" si="389"/>
        <v>14.920000000000005</v>
      </c>
      <c r="I390" s="102">
        <f t="shared" si="389"/>
        <v>15.400000000000002</v>
      </c>
      <c r="J390" s="102">
        <f t="shared" si="389"/>
        <v>15.959999999999999</v>
      </c>
      <c r="K390" s="102">
        <f t="shared" ref="K390:AH390" si="395">-(K342-K422)*1/5+K374</f>
        <v>16.520000000000003</v>
      </c>
      <c r="L390" s="102">
        <f t="shared" si="395"/>
        <v>17.079999999999998</v>
      </c>
      <c r="M390" s="102">
        <f t="shared" si="395"/>
        <v>17.640000000000004</v>
      </c>
      <c r="N390" s="102">
        <f t="shared" si="395"/>
        <v>18.199999999999996</v>
      </c>
      <c r="O390" s="102">
        <f t="shared" si="395"/>
        <v>18.96</v>
      </c>
      <c r="P390" s="102">
        <f t="shared" si="395"/>
        <v>19.719999999999995</v>
      </c>
      <c r="Q390" s="102">
        <f t="shared" si="395"/>
        <v>20.48</v>
      </c>
      <c r="R390" s="102">
        <f t="shared" si="395"/>
        <v>21.240000000000006</v>
      </c>
      <c r="S390" s="102">
        <f t="shared" si="395"/>
        <v>22</v>
      </c>
      <c r="T390" s="102">
        <f t="shared" si="395"/>
        <v>22.960000000000004</v>
      </c>
      <c r="U390" s="102">
        <f t="shared" si="395"/>
        <v>23.919999999999998</v>
      </c>
      <c r="V390" s="102">
        <f t="shared" si="395"/>
        <v>24.880000000000003</v>
      </c>
      <c r="W390" s="102">
        <f t="shared" si="395"/>
        <v>25.839999999999996</v>
      </c>
      <c r="X390" s="102">
        <f t="shared" si="395"/>
        <v>26.800000000000004</v>
      </c>
      <c r="Y390" s="102">
        <f t="shared" si="395"/>
        <v>27.96</v>
      </c>
      <c r="Z390" s="102">
        <f t="shared" si="395"/>
        <v>29.119999999999997</v>
      </c>
      <c r="AA390" s="102">
        <f t="shared" si="395"/>
        <v>30.279999999999994</v>
      </c>
      <c r="AB390" s="102">
        <f t="shared" si="395"/>
        <v>31.439999999999998</v>
      </c>
      <c r="AC390" s="102">
        <f t="shared" si="395"/>
        <v>32.600000000000009</v>
      </c>
      <c r="AD390" s="102">
        <f t="shared" si="395"/>
        <v>33.839999999999996</v>
      </c>
      <c r="AE390" s="102">
        <f t="shared" si="395"/>
        <v>35.080000000000005</v>
      </c>
      <c r="AF390" s="102">
        <f t="shared" si="395"/>
        <v>36.319999999999993</v>
      </c>
      <c r="AG390" s="102">
        <f t="shared" si="395"/>
        <v>37.56</v>
      </c>
      <c r="AH390" s="102">
        <f t="shared" si="395"/>
        <v>38.800000000000004</v>
      </c>
    </row>
    <row r="391" spans="1:34" x14ac:dyDescent="0.2">
      <c r="A391" s="91">
        <v>24</v>
      </c>
      <c r="B391" s="92">
        <v>0</v>
      </c>
      <c r="C391" s="93">
        <f t="shared" si="380"/>
        <v>24000</v>
      </c>
      <c r="D391" s="102">
        <v>8.8000000000000007</v>
      </c>
      <c r="E391" s="102">
        <v>9.24</v>
      </c>
      <c r="F391" s="102">
        <v>9.68</v>
      </c>
      <c r="G391" s="102">
        <v>10.119999999999999</v>
      </c>
      <c r="H391" s="102">
        <v>10.56</v>
      </c>
      <c r="I391" s="102">
        <v>11</v>
      </c>
      <c r="J391" s="102">
        <v>11.4</v>
      </c>
      <c r="K391" s="102">
        <v>11.8</v>
      </c>
      <c r="L391" s="102">
        <v>12.2</v>
      </c>
      <c r="M391" s="102">
        <v>12.6</v>
      </c>
      <c r="N391" s="102">
        <v>13</v>
      </c>
      <c r="O391" s="102">
        <v>13.48</v>
      </c>
      <c r="P391" s="102">
        <v>13.96</v>
      </c>
      <c r="Q391" s="102">
        <v>14.44</v>
      </c>
      <c r="R391" s="102">
        <v>14.92</v>
      </c>
      <c r="S391" s="102">
        <v>15.4</v>
      </c>
      <c r="T391" s="102">
        <v>16.04</v>
      </c>
      <c r="U391" s="102">
        <v>16.68</v>
      </c>
      <c r="V391" s="102">
        <v>17.32</v>
      </c>
      <c r="W391" s="102">
        <v>17.96</v>
      </c>
      <c r="X391" s="102">
        <v>18.600000000000001</v>
      </c>
      <c r="Y391" s="102">
        <v>19.28</v>
      </c>
      <c r="Z391" s="102">
        <v>19.96</v>
      </c>
      <c r="AA391" s="102">
        <v>20.64</v>
      </c>
      <c r="AB391" s="102">
        <v>21.32</v>
      </c>
      <c r="AC391" s="102">
        <v>22</v>
      </c>
      <c r="AD391" s="102">
        <v>22.68</v>
      </c>
      <c r="AE391" s="102">
        <v>23.36</v>
      </c>
      <c r="AF391" s="102">
        <v>24.04</v>
      </c>
      <c r="AG391" s="102">
        <v>24.72</v>
      </c>
      <c r="AH391" s="102">
        <v>25.4</v>
      </c>
    </row>
    <row r="392" spans="1:34" x14ac:dyDescent="0.2">
      <c r="A392" s="91">
        <v>24</v>
      </c>
      <c r="B392" s="92">
        <v>0.2</v>
      </c>
      <c r="C392" s="93">
        <f t="shared" si="380"/>
        <v>24002</v>
      </c>
      <c r="D392" s="102">
        <v>8.8000000000000007</v>
      </c>
      <c r="E392" s="102">
        <v>9.24</v>
      </c>
      <c r="F392" s="102">
        <v>9.68</v>
      </c>
      <c r="G392" s="102">
        <v>10.119999999999999</v>
      </c>
      <c r="H392" s="102">
        <v>10.56</v>
      </c>
      <c r="I392" s="102">
        <v>11</v>
      </c>
      <c r="J392" s="102">
        <v>11.4</v>
      </c>
      <c r="K392" s="102">
        <v>11.8</v>
      </c>
      <c r="L392" s="102">
        <v>12.2</v>
      </c>
      <c r="M392" s="102">
        <v>12.6</v>
      </c>
      <c r="N392" s="102">
        <v>13</v>
      </c>
      <c r="O392" s="102">
        <v>13.48</v>
      </c>
      <c r="P392" s="102">
        <v>13.96</v>
      </c>
      <c r="Q392" s="102">
        <v>14.44</v>
      </c>
      <c r="R392" s="102">
        <v>14.92</v>
      </c>
      <c r="S392" s="102">
        <v>15.4</v>
      </c>
      <c r="T392" s="102">
        <v>16.04</v>
      </c>
      <c r="U392" s="102">
        <v>16.68</v>
      </c>
      <c r="V392" s="102">
        <v>17.32</v>
      </c>
      <c r="W392" s="102">
        <v>17.96</v>
      </c>
      <c r="X392" s="102">
        <v>18.600000000000001</v>
      </c>
      <c r="Y392" s="102">
        <v>19.28</v>
      </c>
      <c r="Z392" s="102">
        <v>19.96</v>
      </c>
      <c r="AA392" s="102">
        <v>20.64</v>
      </c>
      <c r="AB392" s="102">
        <v>21.32</v>
      </c>
      <c r="AC392" s="102">
        <v>22</v>
      </c>
      <c r="AD392" s="102">
        <v>22.68</v>
      </c>
      <c r="AE392" s="102">
        <v>23.36</v>
      </c>
      <c r="AF392" s="102">
        <v>24.04</v>
      </c>
      <c r="AG392" s="102">
        <v>24.72</v>
      </c>
      <c r="AH392" s="102">
        <v>25.4</v>
      </c>
    </row>
    <row r="393" spans="1:34" x14ac:dyDescent="0.2">
      <c r="A393" s="91">
        <v>24</v>
      </c>
      <c r="B393" s="95">
        <v>0.4</v>
      </c>
      <c r="C393" s="93">
        <f t="shared" si="380"/>
        <v>24004</v>
      </c>
      <c r="D393" s="97">
        <f t="shared" ref="D393:AH393" si="396">-(D329-D409)*1/5+D377</f>
        <v>8.7999999999999972</v>
      </c>
      <c r="E393" s="97">
        <f t="shared" si="396"/>
        <v>9.24</v>
      </c>
      <c r="F393" s="97">
        <f t="shared" si="396"/>
        <v>9.6800000000000033</v>
      </c>
      <c r="G393" s="97">
        <f t="shared" si="396"/>
        <v>10.119999999999999</v>
      </c>
      <c r="H393" s="97">
        <f t="shared" si="396"/>
        <v>10.560000000000002</v>
      </c>
      <c r="I393" s="97">
        <f t="shared" si="396"/>
        <v>11</v>
      </c>
      <c r="J393" s="97">
        <f t="shared" si="396"/>
        <v>11.4</v>
      </c>
      <c r="K393" s="97">
        <f t="shared" si="396"/>
        <v>11.8</v>
      </c>
      <c r="L393" s="97">
        <f t="shared" si="396"/>
        <v>12.2</v>
      </c>
      <c r="M393" s="97">
        <f t="shared" si="396"/>
        <v>12.599999999999998</v>
      </c>
      <c r="N393" s="97">
        <f t="shared" si="396"/>
        <v>13</v>
      </c>
      <c r="O393" s="97">
        <f t="shared" si="396"/>
        <v>13.479999999999999</v>
      </c>
      <c r="P393" s="97">
        <f t="shared" si="396"/>
        <v>13.96</v>
      </c>
      <c r="Q393" s="97">
        <f t="shared" si="396"/>
        <v>14.440000000000001</v>
      </c>
      <c r="R393" s="97">
        <f t="shared" si="396"/>
        <v>14.920000000000002</v>
      </c>
      <c r="S393" s="97">
        <f t="shared" si="396"/>
        <v>15.400000000000004</v>
      </c>
      <c r="T393" s="97">
        <f t="shared" si="396"/>
        <v>16.039999999999996</v>
      </c>
      <c r="U393" s="97">
        <f t="shared" si="396"/>
        <v>16.68</v>
      </c>
      <c r="V393" s="97">
        <f t="shared" si="396"/>
        <v>17.320000000000004</v>
      </c>
      <c r="W393" s="97">
        <f t="shared" si="396"/>
        <v>17.959999999999994</v>
      </c>
      <c r="X393" s="97">
        <f t="shared" si="396"/>
        <v>18.599999999999994</v>
      </c>
      <c r="Y393" s="97">
        <f t="shared" si="396"/>
        <v>19.28</v>
      </c>
      <c r="Z393" s="97">
        <f t="shared" si="396"/>
        <v>19.960000000000008</v>
      </c>
      <c r="AA393" s="97">
        <f t="shared" si="396"/>
        <v>20.64</v>
      </c>
      <c r="AB393" s="97">
        <f t="shared" si="396"/>
        <v>21.320000000000007</v>
      </c>
      <c r="AC393" s="97">
        <f t="shared" si="396"/>
        <v>22</v>
      </c>
      <c r="AD393" s="97">
        <f t="shared" si="396"/>
        <v>22.680000000000007</v>
      </c>
      <c r="AE393" s="97">
        <f t="shared" si="396"/>
        <v>23.36</v>
      </c>
      <c r="AF393" s="97">
        <f t="shared" si="396"/>
        <v>24.040000000000006</v>
      </c>
      <c r="AG393" s="97">
        <f t="shared" si="396"/>
        <v>24.72</v>
      </c>
      <c r="AH393" s="97">
        <f t="shared" si="396"/>
        <v>25.400000000000006</v>
      </c>
    </row>
    <row r="394" spans="1:34" x14ac:dyDescent="0.2">
      <c r="A394" s="91">
        <v>24</v>
      </c>
      <c r="B394" s="92">
        <v>0.6</v>
      </c>
      <c r="C394" s="93">
        <f t="shared" si="380"/>
        <v>24006</v>
      </c>
      <c r="D394" s="102">
        <f t="shared" ref="D394:AH394" si="397">-(D330-D410)*1/5+D378</f>
        <v>9</v>
      </c>
      <c r="E394" s="102">
        <f t="shared" si="397"/>
        <v>9.4</v>
      </c>
      <c r="F394" s="102">
        <f t="shared" si="397"/>
        <v>9.8000000000000007</v>
      </c>
      <c r="G394" s="102">
        <f t="shared" si="397"/>
        <v>10.200000000000001</v>
      </c>
      <c r="H394" s="102">
        <f t="shared" si="397"/>
        <v>10.600000000000001</v>
      </c>
      <c r="I394" s="102">
        <f t="shared" si="397"/>
        <v>11</v>
      </c>
      <c r="J394" s="102">
        <f t="shared" si="397"/>
        <v>11.440000000000003</v>
      </c>
      <c r="K394" s="102">
        <f t="shared" si="397"/>
        <v>11.879999999999999</v>
      </c>
      <c r="L394" s="102">
        <f t="shared" si="397"/>
        <v>12.320000000000004</v>
      </c>
      <c r="M394" s="102">
        <f t="shared" si="397"/>
        <v>12.760000000000002</v>
      </c>
      <c r="N394" s="102">
        <f t="shared" si="397"/>
        <v>13.200000000000003</v>
      </c>
      <c r="O394" s="102">
        <f t="shared" si="397"/>
        <v>13.639999999999997</v>
      </c>
      <c r="P394" s="102">
        <f t="shared" si="397"/>
        <v>14.079999999999998</v>
      </c>
      <c r="Q394" s="102">
        <f t="shared" si="397"/>
        <v>14.520000000000003</v>
      </c>
      <c r="R394" s="102">
        <f t="shared" si="397"/>
        <v>14.960000000000006</v>
      </c>
      <c r="S394" s="102">
        <f t="shared" si="397"/>
        <v>15.400000000000004</v>
      </c>
      <c r="T394" s="102">
        <f t="shared" si="397"/>
        <v>16.079999999999998</v>
      </c>
      <c r="U394" s="102">
        <f t="shared" si="397"/>
        <v>16.760000000000005</v>
      </c>
      <c r="V394" s="102">
        <f t="shared" si="397"/>
        <v>17.439999999999998</v>
      </c>
      <c r="W394" s="102">
        <f t="shared" si="397"/>
        <v>18.120000000000005</v>
      </c>
      <c r="X394" s="102">
        <f t="shared" si="397"/>
        <v>18.799999999999997</v>
      </c>
      <c r="Y394" s="102">
        <f t="shared" si="397"/>
        <v>19.480000000000004</v>
      </c>
      <c r="Z394" s="102">
        <f t="shared" si="397"/>
        <v>20.159999999999997</v>
      </c>
      <c r="AA394" s="102">
        <f t="shared" si="397"/>
        <v>20.840000000000003</v>
      </c>
      <c r="AB394" s="102">
        <f t="shared" si="397"/>
        <v>21.52000000000001</v>
      </c>
      <c r="AC394" s="102">
        <f t="shared" si="397"/>
        <v>22.200000000000003</v>
      </c>
      <c r="AD394" s="102">
        <f t="shared" si="397"/>
        <v>23.040000000000006</v>
      </c>
      <c r="AE394" s="102">
        <f t="shared" si="397"/>
        <v>23.879999999999995</v>
      </c>
      <c r="AF394" s="102">
        <f t="shared" si="397"/>
        <v>24.72</v>
      </c>
      <c r="AG394" s="102">
        <f t="shared" si="397"/>
        <v>25.560000000000002</v>
      </c>
      <c r="AH394" s="102">
        <f t="shared" si="397"/>
        <v>26.400000000000006</v>
      </c>
    </row>
    <row r="395" spans="1:34" x14ac:dyDescent="0.2">
      <c r="A395" s="91">
        <v>24</v>
      </c>
      <c r="B395" s="101">
        <v>0.8</v>
      </c>
      <c r="C395" s="93">
        <f t="shared" si="380"/>
        <v>24008</v>
      </c>
      <c r="D395" s="97">
        <f t="shared" ref="D395:AH395" si="398">-(D331-D411)*1/5+D379</f>
        <v>9.7999999999999972</v>
      </c>
      <c r="E395" s="97">
        <f t="shared" si="398"/>
        <v>10.040000000000001</v>
      </c>
      <c r="F395" s="97">
        <f t="shared" si="398"/>
        <v>10.279999999999998</v>
      </c>
      <c r="G395" s="97">
        <f t="shared" si="398"/>
        <v>10.520000000000001</v>
      </c>
      <c r="H395" s="97">
        <f t="shared" si="398"/>
        <v>10.759999999999998</v>
      </c>
      <c r="I395" s="97">
        <f t="shared" si="398"/>
        <v>11</v>
      </c>
      <c r="J395" s="97">
        <f t="shared" si="398"/>
        <v>11.440000000000003</v>
      </c>
      <c r="K395" s="97">
        <f t="shared" si="398"/>
        <v>11.879999999999999</v>
      </c>
      <c r="L395" s="97">
        <f t="shared" si="398"/>
        <v>12.320000000000004</v>
      </c>
      <c r="M395" s="97">
        <f t="shared" si="398"/>
        <v>12.760000000000002</v>
      </c>
      <c r="N395" s="97">
        <f t="shared" si="398"/>
        <v>13.200000000000003</v>
      </c>
      <c r="O395" s="97">
        <f t="shared" si="398"/>
        <v>13.84</v>
      </c>
      <c r="P395" s="97">
        <f t="shared" si="398"/>
        <v>14.479999999999997</v>
      </c>
      <c r="Q395" s="97">
        <f t="shared" si="398"/>
        <v>15.120000000000001</v>
      </c>
      <c r="R395" s="97">
        <f t="shared" si="398"/>
        <v>15.760000000000003</v>
      </c>
      <c r="S395" s="97">
        <f t="shared" si="398"/>
        <v>16.400000000000006</v>
      </c>
      <c r="T395" s="97">
        <f t="shared" si="398"/>
        <v>17.039999999999996</v>
      </c>
      <c r="U395" s="97">
        <f t="shared" si="398"/>
        <v>17.68</v>
      </c>
      <c r="V395" s="97">
        <f t="shared" si="398"/>
        <v>18.320000000000004</v>
      </c>
      <c r="W395" s="97">
        <f t="shared" si="398"/>
        <v>18.960000000000008</v>
      </c>
      <c r="X395" s="97">
        <f t="shared" si="398"/>
        <v>19.599999999999994</v>
      </c>
      <c r="Y395" s="97">
        <f t="shared" si="398"/>
        <v>20.320000000000004</v>
      </c>
      <c r="Z395" s="97">
        <f t="shared" si="398"/>
        <v>21.04</v>
      </c>
      <c r="AA395" s="97">
        <f t="shared" si="398"/>
        <v>21.760000000000009</v>
      </c>
      <c r="AB395" s="97">
        <f t="shared" si="398"/>
        <v>22.480000000000004</v>
      </c>
      <c r="AC395" s="97">
        <f t="shared" si="398"/>
        <v>23.200000000000003</v>
      </c>
      <c r="AD395" s="97">
        <f t="shared" si="398"/>
        <v>24.08</v>
      </c>
      <c r="AE395" s="97">
        <f t="shared" si="398"/>
        <v>24.960000000000008</v>
      </c>
      <c r="AF395" s="97">
        <f t="shared" si="398"/>
        <v>25.840000000000007</v>
      </c>
      <c r="AG395" s="97">
        <f t="shared" si="398"/>
        <v>26.72</v>
      </c>
      <c r="AH395" s="97">
        <f t="shared" si="398"/>
        <v>27.599999999999994</v>
      </c>
    </row>
    <row r="396" spans="1:34" x14ac:dyDescent="0.2">
      <c r="A396" s="91">
        <v>24</v>
      </c>
      <c r="B396" s="92">
        <v>1</v>
      </c>
      <c r="C396" s="93">
        <f t="shared" si="380"/>
        <v>24010</v>
      </c>
      <c r="D396" s="102">
        <f t="shared" ref="D396:AH396" si="399">-(D332-D412)*1/5+D380</f>
        <v>9.7999999999999972</v>
      </c>
      <c r="E396" s="102">
        <f t="shared" si="399"/>
        <v>10.079999999999997</v>
      </c>
      <c r="F396" s="102">
        <f t="shared" si="399"/>
        <v>10.359999999999996</v>
      </c>
      <c r="G396" s="102">
        <f t="shared" si="399"/>
        <v>10.639999999999995</v>
      </c>
      <c r="H396" s="102">
        <f t="shared" si="399"/>
        <v>10.919999999999995</v>
      </c>
      <c r="I396" s="102">
        <f t="shared" si="399"/>
        <v>11.200000000000003</v>
      </c>
      <c r="J396" s="102">
        <f t="shared" si="399"/>
        <v>11.64</v>
      </c>
      <c r="K396" s="102">
        <f t="shared" si="399"/>
        <v>12.079999999999998</v>
      </c>
      <c r="L396" s="102">
        <f t="shared" si="399"/>
        <v>12.520000000000003</v>
      </c>
      <c r="M396" s="102">
        <f t="shared" si="399"/>
        <v>12.960000000000003</v>
      </c>
      <c r="N396" s="102">
        <f t="shared" si="399"/>
        <v>13.400000000000002</v>
      </c>
      <c r="O396" s="102">
        <f t="shared" si="399"/>
        <v>14.000000000000004</v>
      </c>
      <c r="P396" s="102">
        <f t="shared" si="399"/>
        <v>14.599999999999998</v>
      </c>
      <c r="Q396" s="102">
        <f t="shared" si="399"/>
        <v>15.199999999999998</v>
      </c>
      <c r="R396" s="102">
        <f t="shared" si="399"/>
        <v>15.799999999999997</v>
      </c>
      <c r="S396" s="102">
        <f t="shared" si="399"/>
        <v>16.400000000000006</v>
      </c>
      <c r="T396" s="102">
        <f t="shared" si="399"/>
        <v>17.079999999999998</v>
      </c>
      <c r="U396" s="102">
        <f t="shared" si="399"/>
        <v>17.760000000000005</v>
      </c>
      <c r="V396" s="102">
        <f t="shared" si="399"/>
        <v>18.439999999999998</v>
      </c>
      <c r="W396" s="102">
        <f t="shared" si="399"/>
        <v>19.120000000000005</v>
      </c>
      <c r="X396" s="102">
        <f t="shared" si="399"/>
        <v>19.799999999999997</v>
      </c>
      <c r="Y396" s="102">
        <f t="shared" si="399"/>
        <v>20.680000000000003</v>
      </c>
      <c r="Z396" s="102">
        <f t="shared" si="399"/>
        <v>21.559999999999995</v>
      </c>
      <c r="AA396" s="102">
        <f t="shared" si="399"/>
        <v>22.44</v>
      </c>
      <c r="AB396" s="102">
        <f t="shared" si="399"/>
        <v>23.320000000000007</v>
      </c>
      <c r="AC396" s="102">
        <f t="shared" si="399"/>
        <v>24.200000000000003</v>
      </c>
      <c r="AD396" s="102">
        <f t="shared" si="399"/>
        <v>25.08</v>
      </c>
      <c r="AE396" s="102">
        <f t="shared" si="399"/>
        <v>25.960000000000008</v>
      </c>
      <c r="AF396" s="102">
        <f t="shared" si="399"/>
        <v>26.840000000000007</v>
      </c>
      <c r="AG396" s="102">
        <f t="shared" si="399"/>
        <v>27.72</v>
      </c>
      <c r="AH396" s="102">
        <f t="shared" si="399"/>
        <v>28.599999999999994</v>
      </c>
    </row>
    <row r="397" spans="1:34" x14ac:dyDescent="0.2">
      <c r="A397" s="91">
        <v>24</v>
      </c>
      <c r="B397" s="101">
        <v>1.2</v>
      </c>
      <c r="C397" s="93">
        <f t="shared" si="380"/>
        <v>24012</v>
      </c>
      <c r="D397" s="97">
        <f t="shared" ref="D397:AH397" si="400">-(D333-D413)*1/5+D381</f>
        <v>9.7999999999999972</v>
      </c>
      <c r="E397" s="97">
        <f t="shared" si="400"/>
        <v>10.24</v>
      </c>
      <c r="F397" s="97">
        <f t="shared" si="400"/>
        <v>10.680000000000003</v>
      </c>
      <c r="G397" s="97">
        <f t="shared" si="400"/>
        <v>11.12</v>
      </c>
      <c r="H397" s="97">
        <f t="shared" si="400"/>
        <v>11.560000000000002</v>
      </c>
      <c r="I397" s="97">
        <f t="shared" si="400"/>
        <v>12</v>
      </c>
      <c r="J397" s="97">
        <f t="shared" si="400"/>
        <v>12.439999999999998</v>
      </c>
      <c r="K397" s="97">
        <f t="shared" si="400"/>
        <v>12.88</v>
      </c>
      <c r="L397" s="97">
        <f t="shared" si="400"/>
        <v>13.32</v>
      </c>
      <c r="M397" s="97">
        <f t="shared" si="400"/>
        <v>13.760000000000005</v>
      </c>
      <c r="N397" s="97">
        <f t="shared" si="400"/>
        <v>14.200000000000003</v>
      </c>
      <c r="O397" s="97">
        <f t="shared" si="400"/>
        <v>14.68</v>
      </c>
      <c r="P397" s="97">
        <f t="shared" si="400"/>
        <v>15.160000000000004</v>
      </c>
      <c r="Q397" s="97">
        <f t="shared" si="400"/>
        <v>15.639999999999999</v>
      </c>
      <c r="R397" s="97">
        <f t="shared" si="400"/>
        <v>16.120000000000005</v>
      </c>
      <c r="S397" s="97">
        <f t="shared" si="400"/>
        <v>16.599999999999994</v>
      </c>
      <c r="T397" s="97">
        <f t="shared" si="400"/>
        <v>17.28</v>
      </c>
      <c r="U397" s="97">
        <f t="shared" si="400"/>
        <v>17.959999999999994</v>
      </c>
      <c r="V397" s="97">
        <f t="shared" si="400"/>
        <v>18.64</v>
      </c>
      <c r="W397" s="97">
        <f t="shared" si="400"/>
        <v>19.320000000000007</v>
      </c>
      <c r="X397" s="97">
        <f t="shared" si="400"/>
        <v>20</v>
      </c>
      <c r="Y397" s="97">
        <f t="shared" si="400"/>
        <v>20.840000000000003</v>
      </c>
      <c r="Z397" s="97">
        <f t="shared" si="400"/>
        <v>21.680000000000007</v>
      </c>
      <c r="AA397" s="97">
        <f t="shared" si="400"/>
        <v>22.519999999999996</v>
      </c>
      <c r="AB397" s="97">
        <f t="shared" si="400"/>
        <v>23.36</v>
      </c>
      <c r="AC397" s="97">
        <f t="shared" si="400"/>
        <v>24.200000000000003</v>
      </c>
      <c r="AD397" s="97">
        <f t="shared" si="400"/>
        <v>25.279999999999994</v>
      </c>
      <c r="AE397" s="97">
        <f t="shared" si="400"/>
        <v>26.36</v>
      </c>
      <c r="AF397" s="97">
        <f t="shared" si="400"/>
        <v>27.440000000000005</v>
      </c>
      <c r="AG397" s="97">
        <f t="shared" si="400"/>
        <v>28.520000000000003</v>
      </c>
      <c r="AH397" s="97">
        <f t="shared" si="400"/>
        <v>29.599999999999994</v>
      </c>
    </row>
    <row r="398" spans="1:34" x14ac:dyDescent="0.2">
      <c r="A398" s="91">
        <v>24</v>
      </c>
      <c r="B398" s="92">
        <v>1.4</v>
      </c>
      <c r="C398" s="93">
        <f t="shared" si="380"/>
        <v>24014</v>
      </c>
      <c r="D398" s="102">
        <f t="shared" ref="D398:AH398" si="401">-(D334-D414)*1/5+D382</f>
        <v>10</v>
      </c>
      <c r="E398" s="102">
        <f t="shared" si="401"/>
        <v>10.4</v>
      </c>
      <c r="F398" s="102">
        <f t="shared" si="401"/>
        <v>10.8</v>
      </c>
      <c r="G398" s="102">
        <f t="shared" si="401"/>
        <v>11.200000000000001</v>
      </c>
      <c r="H398" s="102">
        <f t="shared" si="401"/>
        <v>11.600000000000001</v>
      </c>
      <c r="I398" s="102">
        <f t="shared" si="401"/>
        <v>12</v>
      </c>
      <c r="J398" s="102">
        <f t="shared" si="401"/>
        <v>12.439999999999998</v>
      </c>
      <c r="K398" s="102">
        <f t="shared" si="401"/>
        <v>12.88</v>
      </c>
      <c r="L398" s="102">
        <f t="shared" si="401"/>
        <v>13.32</v>
      </c>
      <c r="M398" s="102">
        <f t="shared" si="401"/>
        <v>13.760000000000005</v>
      </c>
      <c r="N398" s="102">
        <f t="shared" si="401"/>
        <v>14.200000000000003</v>
      </c>
      <c r="O398" s="102">
        <f t="shared" si="401"/>
        <v>14.839999999999998</v>
      </c>
      <c r="P398" s="102">
        <f t="shared" si="401"/>
        <v>15.479999999999997</v>
      </c>
      <c r="Q398" s="102">
        <f t="shared" si="401"/>
        <v>16.12</v>
      </c>
      <c r="R398" s="102">
        <f t="shared" si="401"/>
        <v>16.760000000000005</v>
      </c>
      <c r="S398" s="102">
        <f t="shared" si="401"/>
        <v>17.400000000000006</v>
      </c>
      <c r="T398" s="102">
        <f t="shared" si="401"/>
        <v>18.079999999999998</v>
      </c>
      <c r="U398" s="102">
        <f t="shared" si="401"/>
        <v>18.760000000000005</v>
      </c>
      <c r="V398" s="102">
        <f t="shared" si="401"/>
        <v>19.439999999999998</v>
      </c>
      <c r="W398" s="102">
        <f t="shared" si="401"/>
        <v>20.120000000000005</v>
      </c>
      <c r="X398" s="102">
        <f t="shared" si="401"/>
        <v>20.799999999999997</v>
      </c>
      <c r="Y398" s="102">
        <f t="shared" si="401"/>
        <v>21.680000000000003</v>
      </c>
      <c r="Z398" s="102">
        <f t="shared" si="401"/>
        <v>22.559999999999995</v>
      </c>
      <c r="AA398" s="102">
        <f t="shared" si="401"/>
        <v>23.44</v>
      </c>
      <c r="AB398" s="102">
        <f t="shared" si="401"/>
        <v>24.320000000000007</v>
      </c>
      <c r="AC398" s="102">
        <f t="shared" si="401"/>
        <v>25.200000000000003</v>
      </c>
      <c r="AD398" s="102">
        <f t="shared" si="401"/>
        <v>26.119999999999997</v>
      </c>
      <c r="AE398" s="102">
        <f t="shared" si="401"/>
        <v>27.040000000000006</v>
      </c>
      <c r="AF398" s="102">
        <f t="shared" si="401"/>
        <v>27.96</v>
      </c>
      <c r="AG398" s="102">
        <f t="shared" si="401"/>
        <v>28.879999999999995</v>
      </c>
      <c r="AH398" s="102">
        <f t="shared" si="401"/>
        <v>29.800000000000008</v>
      </c>
    </row>
    <row r="399" spans="1:34" x14ac:dyDescent="0.2">
      <c r="A399" s="91">
        <v>24</v>
      </c>
      <c r="B399" s="101">
        <v>1.6</v>
      </c>
      <c r="C399" s="93">
        <f t="shared" si="380"/>
        <v>24016</v>
      </c>
      <c r="D399" s="97">
        <f t="shared" ref="D399:AH399" si="402">-(D335-D415)*1/5+D383</f>
        <v>10</v>
      </c>
      <c r="E399" s="97">
        <f t="shared" si="402"/>
        <v>10.440000000000003</v>
      </c>
      <c r="F399" s="97">
        <f t="shared" si="402"/>
        <v>10.879999999999999</v>
      </c>
      <c r="G399" s="97">
        <f t="shared" si="402"/>
        <v>11.320000000000002</v>
      </c>
      <c r="H399" s="97">
        <f t="shared" si="402"/>
        <v>11.759999999999998</v>
      </c>
      <c r="I399" s="97">
        <f t="shared" si="402"/>
        <v>12.200000000000003</v>
      </c>
      <c r="J399" s="97">
        <f t="shared" si="402"/>
        <v>12.639999999999999</v>
      </c>
      <c r="K399" s="97">
        <f t="shared" si="402"/>
        <v>13.079999999999998</v>
      </c>
      <c r="L399" s="97">
        <f t="shared" si="402"/>
        <v>13.520000000000003</v>
      </c>
      <c r="M399" s="97">
        <f t="shared" si="402"/>
        <v>13.960000000000004</v>
      </c>
      <c r="N399" s="97">
        <f t="shared" si="402"/>
        <v>14.400000000000002</v>
      </c>
      <c r="O399" s="97">
        <f t="shared" si="402"/>
        <v>15.039999999999997</v>
      </c>
      <c r="P399" s="97">
        <f t="shared" si="402"/>
        <v>15.68</v>
      </c>
      <c r="Q399" s="97">
        <f t="shared" si="402"/>
        <v>16.320000000000004</v>
      </c>
      <c r="R399" s="97">
        <f t="shared" si="402"/>
        <v>16.959999999999994</v>
      </c>
      <c r="S399" s="97">
        <f t="shared" si="402"/>
        <v>17.599999999999994</v>
      </c>
      <c r="T399" s="97">
        <f t="shared" si="402"/>
        <v>18.28</v>
      </c>
      <c r="U399" s="97">
        <f t="shared" si="402"/>
        <v>18.960000000000008</v>
      </c>
      <c r="V399" s="97">
        <f t="shared" si="402"/>
        <v>19.64</v>
      </c>
      <c r="W399" s="97">
        <f t="shared" si="402"/>
        <v>20.320000000000007</v>
      </c>
      <c r="X399" s="97">
        <f t="shared" si="402"/>
        <v>21</v>
      </c>
      <c r="Y399" s="97">
        <f t="shared" si="402"/>
        <v>21.880000000000006</v>
      </c>
      <c r="Z399" s="97">
        <f t="shared" si="402"/>
        <v>22.759999999999998</v>
      </c>
      <c r="AA399" s="97">
        <f t="shared" si="402"/>
        <v>23.640000000000008</v>
      </c>
      <c r="AB399" s="97">
        <f t="shared" si="402"/>
        <v>24.520000000000003</v>
      </c>
      <c r="AC399" s="97">
        <f t="shared" si="402"/>
        <v>25.400000000000006</v>
      </c>
      <c r="AD399" s="97">
        <f t="shared" si="402"/>
        <v>26.48</v>
      </c>
      <c r="AE399" s="97">
        <f t="shared" si="402"/>
        <v>27.559999999999995</v>
      </c>
      <c r="AF399" s="97">
        <f t="shared" si="402"/>
        <v>28.639999999999993</v>
      </c>
      <c r="AG399" s="97">
        <f t="shared" si="402"/>
        <v>29.72</v>
      </c>
      <c r="AH399" s="97">
        <f t="shared" si="402"/>
        <v>30.800000000000008</v>
      </c>
    </row>
    <row r="400" spans="1:34" x14ac:dyDescent="0.2">
      <c r="A400" s="91">
        <v>24</v>
      </c>
      <c r="B400" s="92">
        <v>1.8</v>
      </c>
      <c r="C400" s="93">
        <f t="shared" si="380"/>
        <v>24018</v>
      </c>
      <c r="D400" s="102">
        <f t="shared" ref="D400:AH400" si="403">-(D336-D416)*1/5+D384</f>
        <v>10.799999999999997</v>
      </c>
      <c r="E400" s="102">
        <f t="shared" si="403"/>
        <v>11.079999999999997</v>
      </c>
      <c r="F400" s="102">
        <f t="shared" si="403"/>
        <v>11.359999999999996</v>
      </c>
      <c r="G400" s="102">
        <f t="shared" si="403"/>
        <v>11.639999999999995</v>
      </c>
      <c r="H400" s="102">
        <f t="shared" si="403"/>
        <v>11.919999999999995</v>
      </c>
      <c r="I400" s="102">
        <f t="shared" si="403"/>
        <v>12.200000000000003</v>
      </c>
      <c r="J400" s="102">
        <f t="shared" si="403"/>
        <v>12.799999999999999</v>
      </c>
      <c r="K400" s="102">
        <f t="shared" si="403"/>
        <v>13.4</v>
      </c>
      <c r="L400" s="102">
        <f t="shared" si="403"/>
        <v>13.999999999999996</v>
      </c>
      <c r="M400" s="102">
        <f t="shared" si="403"/>
        <v>14.599999999999998</v>
      </c>
      <c r="N400" s="102">
        <f t="shared" si="403"/>
        <v>15.200000000000003</v>
      </c>
      <c r="O400" s="102">
        <f t="shared" si="403"/>
        <v>15.719999999999999</v>
      </c>
      <c r="P400" s="102">
        <f t="shared" si="403"/>
        <v>16.239999999999995</v>
      </c>
      <c r="Q400" s="102">
        <f t="shared" si="403"/>
        <v>16.760000000000005</v>
      </c>
      <c r="R400" s="102">
        <f t="shared" si="403"/>
        <v>17.28</v>
      </c>
      <c r="S400" s="102">
        <f t="shared" si="403"/>
        <v>17.799999999999997</v>
      </c>
      <c r="T400" s="102">
        <f t="shared" si="403"/>
        <v>18.64</v>
      </c>
      <c r="U400" s="102">
        <f t="shared" si="403"/>
        <v>19.480000000000004</v>
      </c>
      <c r="V400" s="102">
        <f t="shared" si="403"/>
        <v>20.320000000000007</v>
      </c>
      <c r="W400" s="102">
        <f t="shared" si="403"/>
        <v>21.159999999999997</v>
      </c>
      <c r="X400" s="102">
        <f t="shared" si="403"/>
        <v>22</v>
      </c>
      <c r="Y400" s="102">
        <f t="shared" si="403"/>
        <v>22.880000000000006</v>
      </c>
      <c r="Z400" s="102">
        <f t="shared" si="403"/>
        <v>23.759999999999998</v>
      </c>
      <c r="AA400" s="102">
        <f t="shared" si="403"/>
        <v>24.640000000000008</v>
      </c>
      <c r="AB400" s="102">
        <f t="shared" si="403"/>
        <v>25.520000000000003</v>
      </c>
      <c r="AC400" s="102">
        <f t="shared" si="403"/>
        <v>26.400000000000006</v>
      </c>
      <c r="AD400" s="102">
        <f t="shared" si="403"/>
        <v>27.480000000000004</v>
      </c>
      <c r="AE400" s="102">
        <f t="shared" si="403"/>
        <v>28.559999999999995</v>
      </c>
      <c r="AF400" s="102">
        <f t="shared" si="403"/>
        <v>29.639999999999993</v>
      </c>
      <c r="AG400" s="102">
        <f t="shared" si="403"/>
        <v>30.72</v>
      </c>
      <c r="AH400" s="102">
        <f t="shared" si="403"/>
        <v>31.800000000000008</v>
      </c>
    </row>
    <row r="401" spans="1:34" x14ac:dyDescent="0.2">
      <c r="A401" s="91">
        <v>24</v>
      </c>
      <c r="B401" s="101">
        <v>2</v>
      </c>
      <c r="C401" s="93">
        <f t="shared" si="380"/>
        <v>24020</v>
      </c>
      <c r="D401" s="97">
        <f t="shared" ref="D401:J406" si="404">-(D337-D417)*1/5+D385</f>
        <v>11</v>
      </c>
      <c r="E401" s="97">
        <f t="shared" si="404"/>
        <v>11.4</v>
      </c>
      <c r="F401" s="97">
        <f t="shared" si="404"/>
        <v>11.8</v>
      </c>
      <c r="G401" s="97">
        <f t="shared" si="404"/>
        <v>12.2</v>
      </c>
      <c r="H401" s="97">
        <f t="shared" si="404"/>
        <v>12.599999999999998</v>
      </c>
      <c r="I401" s="97">
        <f t="shared" si="404"/>
        <v>13</v>
      </c>
      <c r="J401" s="97">
        <f t="shared" si="404"/>
        <v>13.479999999999999</v>
      </c>
      <c r="K401" s="97">
        <f t="shared" ref="K401:AH401" si="405">-(K337-K417)*1/5+K385</f>
        <v>13.96</v>
      </c>
      <c r="L401" s="97">
        <f t="shared" si="405"/>
        <v>14.440000000000001</v>
      </c>
      <c r="M401" s="97">
        <f t="shared" si="405"/>
        <v>14.920000000000002</v>
      </c>
      <c r="N401" s="97">
        <f t="shared" si="405"/>
        <v>15.400000000000004</v>
      </c>
      <c r="O401" s="97">
        <f t="shared" si="405"/>
        <v>16.039999999999996</v>
      </c>
      <c r="P401" s="97">
        <f t="shared" si="405"/>
        <v>16.68</v>
      </c>
      <c r="Q401" s="97">
        <f t="shared" si="405"/>
        <v>17.320000000000004</v>
      </c>
      <c r="R401" s="97">
        <f t="shared" si="405"/>
        <v>17.959999999999994</v>
      </c>
      <c r="S401" s="97">
        <f t="shared" si="405"/>
        <v>18.599999999999994</v>
      </c>
      <c r="T401" s="97">
        <f t="shared" si="405"/>
        <v>19.28</v>
      </c>
      <c r="U401" s="97">
        <f t="shared" si="405"/>
        <v>19.960000000000008</v>
      </c>
      <c r="V401" s="97">
        <f t="shared" si="405"/>
        <v>20.64</v>
      </c>
      <c r="W401" s="97">
        <f t="shared" si="405"/>
        <v>21.320000000000007</v>
      </c>
      <c r="X401" s="97">
        <f t="shared" si="405"/>
        <v>22</v>
      </c>
      <c r="Y401" s="97">
        <f t="shared" si="405"/>
        <v>23.080000000000005</v>
      </c>
      <c r="Z401" s="97">
        <f t="shared" si="405"/>
        <v>24.159999999999997</v>
      </c>
      <c r="AA401" s="97">
        <f t="shared" si="405"/>
        <v>25.240000000000002</v>
      </c>
      <c r="AB401" s="97">
        <f t="shared" si="405"/>
        <v>26.319999999999993</v>
      </c>
      <c r="AC401" s="97">
        <f t="shared" si="405"/>
        <v>27.400000000000006</v>
      </c>
      <c r="AD401" s="97">
        <f t="shared" si="405"/>
        <v>28.32</v>
      </c>
      <c r="AE401" s="97">
        <f t="shared" si="405"/>
        <v>29.239999999999995</v>
      </c>
      <c r="AF401" s="97">
        <f t="shared" si="405"/>
        <v>30.160000000000004</v>
      </c>
      <c r="AG401" s="97">
        <f t="shared" si="405"/>
        <v>31.080000000000009</v>
      </c>
      <c r="AH401" s="97">
        <f t="shared" si="405"/>
        <v>32</v>
      </c>
    </row>
    <row r="402" spans="1:34" x14ac:dyDescent="0.2">
      <c r="A402" s="91">
        <v>24</v>
      </c>
      <c r="B402" s="92">
        <v>2.2000000000000002</v>
      </c>
      <c r="C402" s="93">
        <f t="shared" si="380"/>
        <v>24022</v>
      </c>
      <c r="D402" s="102">
        <f t="shared" si="404"/>
        <v>11</v>
      </c>
      <c r="E402" s="102">
        <f t="shared" si="404"/>
        <v>11.440000000000003</v>
      </c>
      <c r="F402" s="102">
        <f t="shared" si="404"/>
        <v>11.879999999999999</v>
      </c>
      <c r="G402" s="102">
        <f t="shared" si="404"/>
        <v>12.320000000000004</v>
      </c>
      <c r="H402" s="102">
        <f t="shared" si="404"/>
        <v>12.760000000000002</v>
      </c>
      <c r="I402" s="102">
        <f t="shared" si="404"/>
        <v>13.200000000000003</v>
      </c>
      <c r="J402" s="102">
        <f t="shared" si="404"/>
        <v>13.639999999999997</v>
      </c>
      <c r="K402" s="102">
        <f t="shared" ref="K402:AH402" si="406">-(K338-K418)*1/5+K386</f>
        <v>14.079999999999998</v>
      </c>
      <c r="L402" s="102">
        <f t="shared" si="406"/>
        <v>14.520000000000003</v>
      </c>
      <c r="M402" s="102">
        <f t="shared" si="406"/>
        <v>14.960000000000006</v>
      </c>
      <c r="N402" s="102">
        <f t="shared" si="406"/>
        <v>15.400000000000004</v>
      </c>
      <c r="O402" s="102">
        <f t="shared" si="406"/>
        <v>16.079999999999998</v>
      </c>
      <c r="P402" s="102">
        <f t="shared" si="406"/>
        <v>16.760000000000005</v>
      </c>
      <c r="Q402" s="102">
        <f t="shared" si="406"/>
        <v>17.439999999999998</v>
      </c>
      <c r="R402" s="102">
        <f t="shared" si="406"/>
        <v>18.120000000000005</v>
      </c>
      <c r="S402" s="102">
        <f t="shared" si="406"/>
        <v>18.799999999999997</v>
      </c>
      <c r="T402" s="102">
        <f t="shared" si="406"/>
        <v>19.64</v>
      </c>
      <c r="U402" s="102">
        <f t="shared" si="406"/>
        <v>20.480000000000004</v>
      </c>
      <c r="V402" s="102">
        <f t="shared" si="406"/>
        <v>21.320000000000007</v>
      </c>
      <c r="W402" s="102">
        <f t="shared" si="406"/>
        <v>22.159999999999997</v>
      </c>
      <c r="X402" s="102">
        <f t="shared" si="406"/>
        <v>23</v>
      </c>
      <c r="Y402" s="102">
        <f t="shared" si="406"/>
        <v>23.919999999999995</v>
      </c>
      <c r="Z402" s="102">
        <f t="shared" si="406"/>
        <v>24.840000000000003</v>
      </c>
      <c r="AA402" s="102">
        <f t="shared" si="406"/>
        <v>25.759999999999998</v>
      </c>
      <c r="AB402" s="102">
        <f t="shared" si="406"/>
        <v>26.680000000000007</v>
      </c>
      <c r="AC402" s="102">
        <f t="shared" si="406"/>
        <v>27.599999999999994</v>
      </c>
      <c r="AD402" s="102">
        <f t="shared" si="406"/>
        <v>28.68</v>
      </c>
      <c r="AE402" s="102">
        <f t="shared" si="406"/>
        <v>29.760000000000005</v>
      </c>
      <c r="AF402" s="102">
        <f t="shared" si="406"/>
        <v>30.840000000000007</v>
      </c>
      <c r="AG402" s="102">
        <f t="shared" si="406"/>
        <v>31.919999999999991</v>
      </c>
      <c r="AH402" s="102">
        <f t="shared" si="406"/>
        <v>33</v>
      </c>
    </row>
    <row r="403" spans="1:34" x14ac:dyDescent="0.2">
      <c r="A403" s="91">
        <v>24</v>
      </c>
      <c r="B403" s="101">
        <v>2.4</v>
      </c>
      <c r="C403" s="93">
        <f t="shared" si="380"/>
        <v>24024</v>
      </c>
      <c r="D403" s="97">
        <f t="shared" si="404"/>
        <v>11</v>
      </c>
      <c r="E403" s="97">
        <f t="shared" si="404"/>
        <v>11.440000000000003</v>
      </c>
      <c r="F403" s="97">
        <f t="shared" si="404"/>
        <v>11.879999999999999</v>
      </c>
      <c r="G403" s="97">
        <f t="shared" si="404"/>
        <v>12.320000000000004</v>
      </c>
      <c r="H403" s="97">
        <f t="shared" si="404"/>
        <v>12.760000000000002</v>
      </c>
      <c r="I403" s="97">
        <f t="shared" si="404"/>
        <v>13.200000000000003</v>
      </c>
      <c r="J403" s="97">
        <f t="shared" si="404"/>
        <v>13.68</v>
      </c>
      <c r="K403" s="97">
        <f t="shared" ref="K403:AH403" si="407">-(K339-K419)*1/5+K387</f>
        <v>14.160000000000004</v>
      </c>
      <c r="L403" s="97">
        <f t="shared" si="407"/>
        <v>14.639999999999999</v>
      </c>
      <c r="M403" s="97">
        <f t="shared" si="407"/>
        <v>15.120000000000005</v>
      </c>
      <c r="N403" s="97">
        <f t="shared" si="407"/>
        <v>15.599999999999996</v>
      </c>
      <c r="O403" s="97">
        <f t="shared" si="407"/>
        <v>16.239999999999998</v>
      </c>
      <c r="P403" s="97">
        <f t="shared" si="407"/>
        <v>16.880000000000003</v>
      </c>
      <c r="Q403" s="97">
        <f t="shared" si="407"/>
        <v>17.520000000000003</v>
      </c>
      <c r="R403" s="97">
        <f t="shared" si="407"/>
        <v>18.159999999999997</v>
      </c>
      <c r="S403" s="97">
        <f t="shared" si="407"/>
        <v>18.799999999999997</v>
      </c>
      <c r="T403" s="97">
        <f t="shared" si="407"/>
        <v>19.680000000000003</v>
      </c>
      <c r="U403" s="97">
        <f t="shared" si="407"/>
        <v>20.559999999999995</v>
      </c>
      <c r="V403" s="97">
        <f t="shared" si="407"/>
        <v>21.44</v>
      </c>
      <c r="W403" s="97">
        <f t="shared" si="407"/>
        <v>22.320000000000007</v>
      </c>
      <c r="X403" s="97">
        <f t="shared" si="407"/>
        <v>23.200000000000003</v>
      </c>
      <c r="Y403" s="97">
        <f t="shared" si="407"/>
        <v>24.239999999999995</v>
      </c>
      <c r="Z403" s="97">
        <f t="shared" si="407"/>
        <v>25.28</v>
      </c>
      <c r="AA403" s="97">
        <f t="shared" si="407"/>
        <v>26.320000000000007</v>
      </c>
      <c r="AB403" s="97">
        <f t="shared" si="407"/>
        <v>27.360000000000007</v>
      </c>
      <c r="AC403" s="97">
        <f t="shared" si="407"/>
        <v>28.400000000000006</v>
      </c>
      <c r="AD403" s="97">
        <f t="shared" si="407"/>
        <v>29.519999999999992</v>
      </c>
      <c r="AE403" s="97">
        <f t="shared" si="407"/>
        <v>30.64</v>
      </c>
      <c r="AF403" s="97">
        <f t="shared" si="407"/>
        <v>31.760000000000009</v>
      </c>
      <c r="AG403" s="97">
        <f t="shared" si="407"/>
        <v>32.879999999999995</v>
      </c>
      <c r="AH403" s="97">
        <f t="shared" si="407"/>
        <v>34</v>
      </c>
    </row>
    <row r="404" spans="1:34" x14ac:dyDescent="0.2">
      <c r="A404" s="91">
        <v>24</v>
      </c>
      <c r="B404" s="92">
        <v>2.6</v>
      </c>
      <c r="C404" s="93">
        <f t="shared" si="380"/>
        <v>24026</v>
      </c>
      <c r="D404" s="102">
        <f t="shared" si="404"/>
        <v>11</v>
      </c>
      <c r="E404" s="102">
        <f t="shared" si="404"/>
        <v>11.440000000000003</v>
      </c>
      <c r="F404" s="102">
        <f t="shared" si="404"/>
        <v>11.879999999999999</v>
      </c>
      <c r="G404" s="102">
        <f t="shared" si="404"/>
        <v>12.320000000000004</v>
      </c>
      <c r="H404" s="102">
        <f t="shared" si="404"/>
        <v>12.760000000000002</v>
      </c>
      <c r="I404" s="102">
        <f t="shared" si="404"/>
        <v>13.200000000000003</v>
      </c>
      <c r="J404" s="102">
        <f t="shared" si="404"/>
        <v>13.84</v>
      </c>
      <c r="K404" s="102">
        <f t="shared" ref="K404:AH404" si="408">-(K340-K420)*1/5+K388</f>
        <v>14.479999999999997</v>
      </c>
      <c r="L404" s="102">
        <f t="shared" si="408"/>
        <v>15.120000000000001</v>
      </c>
      <c r="M404" s="102">
        <f t="shared" si="408"/>
        <v>15.760000000000003</v>
      </c>
      <c r="N404" s="102">
        <f t="shared" si="408"/>
        <v>16.400000000000006</v>
      </c>
      <c r="O404" s="102">
        <f t="shared" si="408"/>
        <v>17.079999999999998</v>
      </c>
      <c r="P404" s="102">
        <f t="shared" si="408"/>
        <v>17.760000000000005</v>
      </c>
      <c r="Q404" s="102">
        <f t="shared" si="408"/>
        <v>18.439999999999998</v>
      </c>
      <c r="R404" s="102">
        <f t="shared" si="408"/>
        <v>19.120000000000005</v>
      </c>
      <c r="S404" s="102">
        <f t="shared" si="408"/>
        <v>19.799999999999997</v>
      </c>
      <c r="T404" s="102">
        <f t="shared" si="408"/>
        <v>20.64</v>
      </c>
      <c r="U404" s="102">
        <f t="shared" si="408"/>
        <v>21.480000000000004</v>
      </c>
      <c r="V404" s="102">
        <f t="shared" si="408"/>
        <v>22.320000000000007</v>
      </c>
      <c r="W404" s="102">
        <f t="shared" si="408"/>
        <v>23.159999999999997</v>
      </c>
      <c r="X404" s="102">
        <f t="shared" si="408"/>
        <v>24</v>
      </c>
      <c r="Y404" s="102">
        <f t="shared" si="408"/>
        <v>24.919999999999995</v>
      </c>
      <c r="Z404" s="102">
        <f t="shared" si="408"/>
        <v>25.84</v>
      </c>
      <c r="AA404" s="102">
        <f t="shared" si="408"/>
        <v>26.759999999999998</v>
      </c>
      <c r="AB404" s="102">
        <f t="shared" si="408"/>
        <v>27.680000000000007</v>
      </c>
      <c r="AC404" s="102">
        <f t="shared" si="408"/>
        <v>28.599999999999994</v>
      </c>
      <c r="AD404" s="102">
        <f t="shared" si="408"/>
        <v>29.720000000000006</v>
      </c>
      <c r="AE404" s="102">
        <f t="shared" si="408"/>
        <v>30.839999999999993</v>
      </c>
      <c r="AF404" s="102">
        <f t="shared" si="408"/>
        <v>31.96</v>
      </c>
      <c r="AG404" s="102">
        <f t="shared" si="408"/>
        <v>33.080000000000013</v>
      </c>
      <c r="AH404" s="102">
        <f t="shared" si="408"/>
        <v>34.199999999999989</v>
      </c>
    </row>
    <row r="405" spans="1:34" x14ac:dyDescent="0.2">
      <c r="A405" s="91">
        <v>24</v>
      </c>
      <c r="B405" s="101">
        <v>2.8</v>
      </c>
      <c r="C405" s="93">
        <f t="shared" si="380"/>
        <v>24028</v>
      </c>
      <c r="D405" s="97">
        <f t="shared" si="404"/>
        <v>11.200000000000003</v>
      </c>
      <c r="E405" s="97">
        <f t="shared" si="404"/>
        <v>11.64</v>
      </c>
      <c r="F405" s="97">
        <f t="shared" si="404"/>
        <v>12.079999999999998</v>
      </c>
      <c r="G405" s="97">
        <f t="shared" si="404"/>
        <v>12.520000000000003</v>
      </c>
      <c r="H405" s="97">
        <f t="shared" si="404"/>
        <v>12.960000000000003</v>
      </c>
      <c r="I405" s="97">
        <f t="shared" si="404"/>
        <v>13.400000000000002</v>
      </c>
      <c r="J405" s="97">
        <f t="shared" si="404"/>
        <v>14.000000000000004</v>
      </c>
      <c r="K405" s="97">
        <f t="shared" ref="K405:AH405" si="409">-(K341-K421)*1/5+K389</f>
        <v>14.599999999999998</v>
      </c>
      <c r="L405" s="97">
        <f t="shared" si="409"/>
        <v>15.199999999999998</v>
      </c>
      <c r="M405" s="97">
        <f t="shared" si="409"/>
        <v>15.799999999999997</v>
      </c>
      <c r="N405" s="97">
        <f t="shared" si="409"/>
        <v>16.400000000000006</v>
      </c>
      <c r="O405" s="97">
        <f t="shared" si="409"/>
        <v>17.079999999999998</v>
      </c>
      <c r="P405" s="97">
        <f t="shared" si="409"/>
        <v>17.760000000000005</v>
      </c>
      <c r="Q405" s="97">
        <f t="shared" si="409"/>
        <v>18.439999999999998</v>
      </c>
      <c r="R405" s="97">
        <f t="shared" si="409"/>
        <v>19.120000000000005</v>
      </c>
      <c r="S405" s="97">
        <f t="shared" si="409"/>
        <v>19.799999999999997</v>
      </c>
      <c r="T405" s="97">
        <f t="shared" si="409"/>
        <v>20.680000000000003</v>
      </c>
      <c r="U405" s="97">
        <f t="shared" si="409"/>
        <v>21.559999999999995</v>
      </c>
      <c r="V405" s="97">
        <f t="shared" si="409"/>
        <v>22.44</v>
      </c>
      <c r="W405" s="97">
        <f t="shared" si="409"/>
        <v>23.320000000000007</v>
      </c>
      <c r="X405" s="97">
        <f t="shared" si="409"/>
        <v>24.200000000000003</v>
      </c>
      <c r="Y405" s="97">
        <f t="shared" si="409"/>
        <v>25.279999999999994</v>
      </c>
      <c r="Z405" s="97">
        <f t="shared" si="409"/>
        <v>26.36</v>
      </c>
      <c r="AA405" s="97">
        <f t="shared" si="409"/>
        <v>27.440000000000005</v>
      </c>
      <c r="AB405" s="97">
        <f t="shared" si="409"/>
        <v>28.520000000000003</v>
      </c>
      <c r="AC405" s="97">
        <f t="shared" si="409"/>
        <v>29.599999999999994</v>
      </c>
      <c r="AD405" s="97">
        <f t="shared" si="409"/>
        <v>30.720000000000006</v>
      </c>
      <c r="AE405" s="97">
        <f t="shared" si="409"/>
        <v>31.839999999999993</v>
      </c>
      <c r="AF405" s="97">
        <f t="shared" si="409"/>
        <v>32.96</v>
      </c>
      <c r="AG405" s="97">
        <f t="shared" si="409"/>
        <v>34.080000000000013</v>
      </c>
      <c r="AH405" s="97">
        <f t="shared" si="409"/>
        <v>35.199999999999989</v>
      </c>
    </row>
    <row r="406" spans="1:34" x14ac:dyDescent="0.2">
      <c r="A406" s="91">
        <v>24</v>
      </c>
      <c r="B406" s="92">
        <v>3</v>
      </c>
      <c r="C406" s="93">
        <f t="shared" si="380"/>
        <v>24030</v>
      </c>
      <c r="D406" s="102">
        <f t="shared" si="404"/>
        <v>12</v>
      </c>
      <c r="E406" s="102">
        <f t="shared" si="404"/>
        <v>12.439999999999998</v>
      </c>
      <c r="F406" s="102">
        <f t="shared" si="404"/>
        <v>12.88</v>
      </c>
      <c r="G406" s="102">
        <f t="shared" si="404"/>
        <v>13.32</v>
      </c>
      <c r="H406" s="102">
        <f t="shared" si="404"/>
        <v>13.760000000000005</v>
      </c>
      <c r="I406" s="102">
        <f t="shared" si="404"/>
        <v>14.200000000000003</v>
      </c>
      <c r="J406" s="102">
        <f t="shared" si="404"/>
        <v>14.68</v>
      </c>
      <c r="K406" s="102">
        <f t="shared" ref="K406:AH406" si="410">-(K342-K422)*1/5+K390</f>
        <v>15.160000000000004</v>
      </c>
      <c r="L406" s="102">
        <f t="shared" si="410"/>
        <v>15.639999999999999</v>
      </c>
      <c r="M406" s="102">
        <f t="shared" si="410"/>
        <v>16.120000000000005</v>
      </c>
      <c r="N406" s="102">
        <f t="shared" si="410"/>
        <v>16.599999999999994</v>
      </c>
      <c r="O406" s="102">
        <f t="shared" si="410"/>
        <v>17.28</v>
      </c>
      <c r="P406" s="102">
        <f t="shared" si="410"/>
        <v>17.959999999999994</v>
      </c>
      <c r="Q406" s="102">
        <f t="shared" si="410"/>
        <v>18.64</v>
      </c>
      <c r="R406" s="102">
        <f t="shared" si="410"/>
        <v>19.320000000000007</v>
      </c>
      <c r="S406" s="102">
        <f t="shared" si="410"/>
        <v>20</v>
      </c>
      <c r="T406" s="102">
        <f t="shared" si="410"/>
        <v>20.880000000000006</v>
      </c>
      <c r="U406" s="102">
        <f t="shared" si="410"/>
        <v>21.759999999999998</v>
      </c>
      <c r="V406" s="102">
        <f t="shared" si="410"/>
        <v>22.640000000000004</v>
      </c>
      <c r="W406" s="102">
        <f t="shared" si="410"/>
        <v>23.519999999999996</v>
      </c>
      <c r="X406" s="102">
        <f t="shared" si="410"/>
        <v>24.400000000000006</v>
      </c>
      <c r="Y406" s="102">
        <f t="shared" si="410"/>
        <v>25.48</v>
      </c>
      <c r="Z406" s="102">
        <f t="shared" si="410"/>
        <v>26.56</v>
      </c>
      <c r="AA406" s="102">
        <f t="shared" si="410"/>
        <v>27.639999999999993</v>
      </c>
      <c r="AB406" s="102">
        <f t="shared" si="410"/>
        <v>28.72</v>
      </c>
      <c r="AC406" s="102">
        <f t="shared" si="410"/>
        <v>29.800000000000008</v>
      </c>
      <c r="AD406" s="102">
        <f t="shared" si="410"/>
        <v>30.919999999999995</v>
      </c>
      <c r="AE406" s="102">
        <f t="shared" si="410"/>
        <v>32.040000000000006</v>
      </c>
      <c r="AF406" s="102">
        <f t="shared" si="410"/>
        <v>33.159999999999989</v>
      </c>
      <c r="AG406" s="102">
        <f t="shared" si="410"/>
        <v>34.28</v>
      </c>
      <c r="AH406" s="102">
        <f t="shared" si="410"/>
        <v>35.400000000000006</v>
      </c>
    </row>
    <row r="407" spans="1:34" x14ac:dyDescent="0.2">
      <c r="A407" s="91">
        <v>25</v>
      </c>
      <c r="B407" s="92">
        <v>0</v>
      </c>
      <c r="C407" s="93">
        <f t="shared" si="380"/>
        <v>25000</v>
      </c>
      <c r="D407" s="102">
        <v>8</v>
      </c>
      <c r="E407" s="102">
        <v>8.4</v>
      </c>
      <c r="F407" s="102">
        <v>8.8000000000000007</v>
      </c>
      <c r="G407" s="102">
        <v>9.1999999999999993</v>
      </c>
      <c r="H407" s="102">
        <v>9.6</v>
      </c>
      <c r="I407" s="102">
        <v>10</v>
      </c>
      <c r="J407" s="102">
        <v>10.4</v>
      </c>
      <c r="K407" s="102">
        <v>10.8</v>
      </c>
      <c r="L407" s="102">
        <v>11.2</v>
      </c>
      <c r="M407" s="102">
        <v>11.6</v>
      </c>
      <c r="N407" s="102">
        <v>12</v>
      </c>
      <c r="O407" s="102">
        <v>12.4</v>
      </c>
      <c r="P407" s="102">
        <v>12.8</v>
      </c>
      <c r="Q407" s="102">
        <v>13.2</v>
      </c>
      <c r="R407" s="102">
        <v>13.6</v>
      </c>
      <c r="S407" s="102">
        <v>14</v>
      </c>
      <c r="T407" s="102">
        <v>14.6</v>
      </c>
      <c r="U407" s="102">
        <v>15.2</v>
      </c>
      <c r="V407" s="102">
        <v>15.8</v>
      </c>
      <c r="W407" s="102">
        <v>16.399999999999999</v>
      </c>
      <c r="X407" s="102">
        <v>17</v>
      </c>
      <c r="Y407" s="102">
        <v>17.600000000000001</v>
      </c>
      <c r="Z407" s="102">
        <v>18.2</v>
      </c>
      <c r="AA407" s="102">
        <v>18.8</v>
      </c>
      <c r="AB407" s="102">
        <v>19.399999999999999</v>
      </c>
      <c r="AC407" s="102">
        <v>20</v>
      </c>
      <c r="AD407" s="102">
        <v>20.6</v>
      </c>
      <c r="AE407" s="102">
        <v>21.2</v>
      </c>
      <c r="AF407" s="102">
        <v>21.8</v>
      </c>
      <c r="AG407" s="102">
        <v>22.4</v>
      </c>
      <c r="AH407" s="102">
        <v>23</v>
      </c>
    </row>
    <row r="408" spans="1:34" x14ac:dyDescent="0.2">
      <c r="A408" s="91">
        <v>25</v>
      </c>
      <c r="B408" s="92">
        <v>0.2</v>
      </c>
      <c r="C408" s="93">
        <f t="shared" si="380"/>
        <v>25002</v>
      </c>
      <c r="D408" s="102">
        <v>8</v>
      </c>
      <c r="E408" s="102">
        <v>8.4</v>
      </c>
      <c r="F408" s="102">
        <v>8.8000000000000007</v>
      </c>
      <c r="G408" s="102">
        <v>9.1999999999999993</v>
      </c>
      <c r="H408" s="102">
        <v>9.6</v>
      </c>
      <c r="I408" s="102">
        <v>10</v>
      </c>
      <c r="J408" s="102">
        <v>10.4</v>
      </c>
      <c r="K408" s="102">
        <v>10.8</v>
      </c>
      <c r="L408" s="102">
        <v>11.2</v>
      </c>
      <c r="M408" s="102">
        <v>11.6</v>
      </c>
      <c r="N408" s="102">
        <v>12</v>
      </c>
      <c r="O408" s="102">
        <v>12.4</v>
      </c>
      <c r="P408" s="102">
        <v>12.8</v>
      </c>
      <c r="Q408" s="102">
        <v>13.2</v>
      </c>
      <c r="R408" s="102">
        <v>13.6</v>
      </c>
      <c r="S408" s="102">
        <v>14</v>
      </c>
      <c r="T408" s="102">
        <v>14.6</v>
      </c>
      <c r="U408" s="102">
        <v>15.2</v>
      </c>
      <c r="V408" s="102">
        <v>15.8</v>
      </c>
      <c r="W408" s="102">
        <v>16.399999999999999</v>
      </c>
      <c r="X408" s="102">
        <v>17</v>
      </c>
      <c r="Y408" s="102">
        <v>17.600000000000001</v>
      </c>
      <c r="Z408" s="102">
        <v>18.2</v>
      </c>
      <c r="AA408" s="102">
        <v>18.8</v>
      </c>
      <c r="AB408" s="102">
        <v>19.399999999999999</v>
      </c>
      <c r="AC408" s="102">
        <v>20</v>
      </c>
      <c r="AD408" s="102">
        <v>20.6</v>
      </c>
      <c r="AE408" s="102">
        <v>21.2</v>
      </c>
      <c r="AF408" s="102">
        <v>21.8</v>
      </c>
      <c r="AG408" s="102">
        <v>22.4</v>
      </c>
      <c r="AH408" s="102">
        <v>23</v>
      </c>
    </row>
    <row r="409" spans="1:34" x14ac:dyDescent="0.2">
      <c r="A409" s="91">
        <v>25</v>
      </c>
      <c r="B409" s="95">
        <v>0.4</v>
      </c>
      <c r="C409" s="93">
        <f t="shared" si="380"/>
        <v>25004</v>
      </c>
      <c r="D409" s="96">
        <v>8</v>
      </c>
      <c r="E409" s="97">
        <f>+(($I409-$D409)/0.5)*0.1+D409</f>
        <v>8.4</v>
      </c>
      <c r="F409" s="97">
        <f t="shared" ref="F409:H422" si="411">+(($I409-$D409)/0.5)*0.1+E409</f>
        <v>8.8000000000000007</v>
      </c>
      <c r="G409" s="97">
        <f t="shared" si="411"/>
        <v>9.2000000000000011</v>
      </c>
      <c r="H409" s="97">
        <f t="shared" si="411"/>
        <v>9.6000000000000014</v>
      </c>
      <c r="I409" s="96">
        <v>10</v>
      </c>
      <c r="J409" s="97">
        <f>+(($N409-$I409)/0.5)*0.1+I409</f>
        <v>10.4</v>
      </c>
      <c r="K409" s="97">
        <f t="shared" ref="K409:M422" si="412">+(($N409-$I409)/0.5)*0.1+J409</f>
        <v>10.8</v>
      </c>
      <c r="L409" s="97">
        <f t="shared" si="412"/>
        <v>11.200000000000001</v>
      </c>
      <c r="M409" s="97">
        <f t="shared" si="412"/>
        <v>11.600000000000001</v>
      </c>
      <c r="N409" s="96">
        <v>12</v>
      </c>
      <c r="O409" s="97">
        <f>+(($S409-$N409)/0.5)*0.1+N409</f>
        <v>12.4</v>
      </c>
      <c r="P409" s="97">
        <f t="shared" ref="P409:R422" si="413">+(($S409-$N409)/0.5)*0.1+O409</f>
        <v>12.8</v>
      </c>
      <c r="Q409" s="97">
        <f t="shared" si="413"/>
        <v>13.200000000000001</v>
      </c>
      <c r="R409" s="97">
        <f t="shared" si="413"/>
        <v>13.600000000000001</v>
      </c>
      <c r="S409" s="96">
        <v>14</v>
      </c>
      <c r="T409" s="97">
        <f>+(($X409-$S409)/0.5)*0.1+S409</f>
        <v>14.6</v>
      </c>
      <c r="U409" s="97">
        <f t="shared" ref="U409:W422" si="414">+(($X409-$S409)/0.5)*0.1+T409</f>
        <v>15.2</v>
      </c>
      <c r="V409" s="97">
        <f t="shared" si="414"/>
        <v>15.799999999999999</v>
      </c>
      <c r="W409" s="97">
        <f t="shared" si="414"/>
        <v>16.399999999999999</v>
      </c>
      <c r="X409" s="96">
        <v>17</v>
      </c>
      <c r="Y409" s="97">
        <f>+(($AC409-$X409)/0.5)*0.1+X409</f>
        <v>17.600000000000001</v>
      </c>
      <c r="Z409" s="97">
        <f t="shared" ref="Z409:AB422" si="415">+(($AC409-$X409)/0.5)*0.1+Y409</f>
        <v>18.200000000000003</v>
      </c>
      <c r="AA409" s="97">
        <f t="shared" si="415"/>
        <v>18.800000000000004</v>
      </c>
      <c r="AB409" s="97">
        <f t="shared" si="415"/>
        <v>19.400000000000006</v>
      </c>
      <c r="AC409" s="96">
        <v>20</v>
      </c>
      <c r="AD409" s="97">
        <f>+(($AH409-$AC409)/0.5)*0.1+AC409</f>
        <v>20.6</v>
      </c>
      <c r="AE409" s="97">
        <f t="shared" ref="AE409:AG422" si="416">+(($AH409-$AC409)/0.5)*0.1+AD409</f>
        <v>21.200000000000003</v>
      </c>
      <c r="AF409" s="97">
        <f t="shared" si="416"/>
        <v>21.800000000000004</v>
      </c>
      <c r="AG409" s="97">
        <f t="shared" si="416"/>
        <v>22.400000000000006</v>
      </c>
      <c r="AH409" s="96">
        <v>23</v>
      </c>
    </row>
    <row r="410" spans="1:34" x14ac:dyDescent="0.2">
      <c r="A410" s="91">
        <v>25</v>
      </c>
      <c r="B410" s="92">
        <v>0.6</v>
      </c>
      <c r="C410" s="93">
        <f t="shared" si="380"/>
        <v>25006</v>
      </c>
      <c r="D410" s="103">
        <v>8</v>
      </c>
      <c r="E410" s="102">
        <f t="shared" ref="E410:E422" si="417">+(($I410-$D410)/0.5)*0.1+D410</f>
        <v>8.4</v>
      </c>
      <c r="F410" s="102">
        <f t="shared" si="411"/>
        <v>8.8000000000000007</v>
      </c>
      <c r="G410" s="102">
        <f t="shared" si="411"/>
        <v>9.2000000000000011</v>
      </c>
      <c r="H410" s="102">
        <f t="shared" si="411"/>
        <v>9.6000000000000014</v>
      </c>
      <c r="I410" s="103">
        <v>10</v>
      </c>
      <c r="J410" s="100">
        <f t="shared" ref="J410:J422" si="418">+(($N410-$I410)/0.5)*0.1+I410</f>
        <v>10.4</v>
      </c>
      <c r="K410" s="100">
        <f t="shared" si="412"/>
        <v>10.8</v>
      </c>
      <c r="L410" s="100">
        <f t="shared" si="412"/>
        <v>11.200000000000001</v>
      </c>
      <c r="M410" s="100">
        <f t="shared" si="412"/>
        <v>11.600000000000001</v>
      </c>
      <c r="N410" s="103">
        <v>12</v>
      </c>
      <c r="O410" s="100">
        <f t="shared" ref="O410:O422" si="419">+(($S410-$N410)/0.5)*0.1+N410</f>
        <v>12.4</v>
      </c>
      <c r="P410" s="100">
        <f t="shared" si="413"/>
        <v>12.8</v>
      </c>
      <c r="Q410" s="100">
        <f t="shared" si="413"/>
        <v>13.200000000000001</v>
      </c>
      <c r="R410" s="100">
        <f t="shared" si="413"/>
        <v>13.600000000000001</v>
      </c>
      <c r="S410" s="103">
        <v>14</v>
      </c>
      <c r="T410" s="100">
        <f t="shared" ref="T410:T422" si="420">+(($X410-$S410)/0.5)*0.1+S410</f>
        <v>14.6</v>
      </c>
      <c r="U410" s="100">
        <f t="shared" si="414"/>
        <v>15.2</v>
      </c>
      <c r="V410" s="100">
        <f t="shared" si="414"/>
        <v>15.799999999999999</v>
      </c>
      <c r="W410" s="100">
        <f t="shared" si="414"/>
        <v>16.399999999999999</v>
      </c>
      <c r="X410" s="103">
        <v>17</v>
      </c>
      <c r="Y410" s="100">
        <f t="shared" ref="Y410:Y422" si="421">+(($AC410-$X410)/0.5)*0.1+X410</f>
        <v>17.600000000000001</v>
      </c>
      <c r="Z410" s="100">
        <f t="shared" si="415"/>
        <v>18.200000000000003</v>
      </c>
      <c r="AA410" s="100">
        <f t="shared" si="415"/>
        <v>18.800000000000004</v>
      </c>
      <c r="AB410" s="100">
        <f t="shared" si="415"/>
        <v>19.400000000000006</v>
      </c>
      <c r="AC410" s="103">
        <v>20</v>
      </c>
      <c r="AD410" s="100">
        <f t="shared" ref="AD410:AD422" si="422">+(($AH410-$AC410)/0.5)*0.1+AC410</f>
        <v>20.8</v>
      </c>
      <c r="AE410" s="100">
        <f t="shared" si="416"/>
        <v>21.6</v>
      </c>
      <c r="AF410" s="100">
        <f t="shared" si="416"/>
        <v>22.400000000000002</v>
      </c>
      <c r="AG410" s="100">
        <f t="shared" si="416"/>
        <v>23.200000000000003</v>
      </c>
      <c r="AH410" s="103">
        <v>24</v>
      </c>
    </row>
    <row r="411" spans="1:34" x14ac:dyDescent="0.2">
      <c r="A411" s="91">
        <v>25</v>
      </c>
      <c r="B411" s="101">
        <v>0.8</v>
      </c>
      <c r="C411" s="93">
        <f t="shared" si="380"/>
        <v>25008</v>
      </c>
      <c r="D411" s="96">
        <v>9</v>
      </c>
      <c r="E411" s="97">
        <f t="shared" si="417"/>
        <v>9.1999999999999993</v>
      </c>
      <c r="F411" s="97">
        <f t="shared" si="411"/>
        <v>9.3999999999999986</v>
      </c>
      <c r="G411" s="97">
        <f t="shared" si="411"/>
        <v>9.5999999999999979</v>
      </c>
      <c r="H411" s="97">
        <f t="shared" si="411"/>
        <v>9.7999999999999972</v>
      </c>
      <c r="I411" s="96">
        <v>10</v>
      </c>
      <c r="J411" s="97">
        <f t="shared" si="418"/>
        <v>10.4</v>
      </c>
      <c r="K411" s="97">
        <f t="shared" si="412"/>
        <v>10.8</v>
      </c>
      <c r="L411" s="97">
        <f t="shared" si="412"/>
        <v>11.200000000000001</v>
      </c>
      <c r="M411" s="97">
        <f t="shared" si="412"/>
        <v>11.600000000000001</v>
      </c>
      <c r="N411" s="96">
        <v>12</v>
      </c>
      <c r="O411" s="97">
        <f t="shared" si="419"/>
        <v>12.6</v>
      </c>
      <c r="P411" s="97">
        <f t="shared" si="413"/>
        <v>13.2</v>
      </c>
      <c r="Q411" s="97">
        <f t="shared" si="413"/>
        <v>13.799999999999999</v>
      </c>
      <c r="R411" s="97">
        <f t="shared" si="413"/>
        <v>14.399999999999999</v>
      </c>
      <c r="S411" s="96">
        <v>15</v>
      </c>
      <c r="T411" s="97">
        <f t="shared" si="420"/>
        <v>15.6</v>
      </c>
      <c r="U411" s="97">
        <f t="shared" si="414"/>
        <v>16.2</v>
      </c>
      <c r="V411" s="97">
        <f t="shared" si="414"/>
        <v>16.8</v>
      </c>
      <c r="W411" s="97">
        <f t="shared" si="414"/>
        <v>17.400000000000002</v>
      </c>
      <c r="X411" s="96">
        <v>18</v>
      </c>
      <c r="Y411" s="97">
        <f t="shared" si="421"/>
        <v>18.600000000000001</v>
      </c>
      <c r="Z411" s="97">
        <f t="shared" si="415"/>
        <v>19.200000000000003</v>
      </c>
      <c r="AA411" s="97">
        <f t="shared" si="415"/>
        <v>19.800000000000004</v>
      </c>
      <c r="AB411" s="97">
        <f t="shared" si="415"/>
        <v>20.400000000000006</v>
      </c>
      <c r="AC411" s="96">
        <v>21</v>
      </c>
      <c r="AD411" s="97">
        <f t="shared" si="422"/>
        <v>21.8</v>
      </c>
      <c r="AE411" s="97">
        <f t="shared" si="416"/>
        <v>22.6</v>
      </c>
      <c r="AF411" s="97">
        <f t="shared" si="416"/>
        <v>23.400000000000002</v>
      </c>
      <c r="AG411" s="97">
        <f t="shared" si="416"/>
        <v>24.200000000000003</v>
      </c>
      <c r="AH411" s="96">
        <v>25</v>
      </c>
    </row>
    <row r="412" spans="1:34" x14ac:dyDescent="0.2">
      <c r="A412" s="91">
        <v>25</v>
      </c>
      <c r="B412" s="92">
        <v>1</v>
      </c>
      <c r="C412" s="93">
        <f t="shared" si="380"/>
        <v>25010</v>
      </c>
      <c r="D412" s="103">
        <v>9</v>
      </c>
      <c r="E412" s="102">
        <f t="shared" si="417"/>
        <v>9.1999999999999993</v>
      </c>
      <c r="F412" s="102">
        <f t="shared" si="411"/>
        <v>9.3999999999999986</v>
      </c>
      <c r="G412" s="102">
        <f t="shared" si="411"/>
        <v>9.5999999999999979</v>
      </c>
      <c r="H412" s="102">
        <f t="shared" si="411"/>
        <v>9.7999999999999972</v>
      </c>
      <c r="I412" s="103">
        <v>10</v>
      </c>
      <c r="J412" s="100">
        <f t="shared" si="418"/>
        <v>10.4</v>
      </c>
      <c r="K412" s="100">
        <f t="shared" si="412"/>
        <v>10.8</v>
      </c>
      <c r="L412" s="100">
        <f t="shared" si="412"/>
        <v>11.200000000000001</v>
      </c>
      <c r="M412" s="100">
        <f t="shared" si="412"/>
        <v>11.600000000000001</v>
      </c>
      <c r="N412" s="103">
        <v>12</v>
      </c>
      <c r="O412" s="100">
        <f t="shared" si="419"/>
        <v>12.6</v>
      </c>
      <c r="P412" s="100">
        <f t="shared" si="413"/>
        <v>13.2</v>
      </c>
      <c r="Q412" s="100">
        <f t="shared" si="413"/>
        <v>13.799999999999999</v>
      </c>
      <c r="R412" s="100">
        <f t="shared" si="413"/>
        <v>14.399999999999999</v>
      </c>
      <c r="S412" s="103">
        <v>15</v>
      </c>
      <c r="T412" s="100">
        <f t="shared" si="420"/>
        <v>15.6</v>
      </c>
      <c r="U412" s="100">
        <f t="shared" si="414"/>
        <v>16.2</v>
      </c>
      <c r="V412" s="100">
        <f t="shared" si="414"/>
        <v>16.8</v>
      </c>
      <c r="W412" s="100">
        <f t="shared" si="414"/>
        <v>17.400000000000002</v>
      </c>
      <c r="X412" s="103">
        <v>18</v>
      </c>
      <c r="Y412" s="100">
        <f t="shared" si="421"/>
        <v>18.8</v>
      </c>
      <c r="Z412" s="100">
        <f t="shared" si="415"/>
        <v>19.600000000000001</v>
      </c>
      <c r="AA412" s="100">
        <f t="shared" si="415"/>
        <v>20.400000000000002</v>
      </c>
      <c r="AB412" s="100">
        <f t="shared" si="415"/>
        <v>21.200000000000003</v>
      </c>
      <c r="AC412" s="103">
        <v>22</v>
      </c>
      <c r="AD412" s="100">
        <f t="shared" si="422"/>
        <v>22.8</v>
      </c>
      <c r="AE412" s="100">
        <f t="shared" si="416"/>
        <v>23.6</v>
      </c>
      <c r="AF412" s="100">
        <f t="shared" si="416"/>
        <v>24.400000000000002</v>
      </c>
      <c r="AG412" s="100">
        <f t="shared" si="416"/>
        <v>25.200000000000003</v>
      </c>
      <c r="AH412" s="103">
        <v>26</v>
      </c>
    </row>
    <row r="413" spans="1:34" x14ac:dyDescent="0.2">
      <c r="A413" s="91">
        <v>25</v>
      </c>
      <c r="B413" s="101">
        <v>1.2</v>
      </c>
      <c r="C413" s="93">
        <f t="shared" si="380"/>
        <v>25012</v>
      </c>
      <c r="D413" s="96">
        <v>9</v>
      </c>
      <c r="E413" s="97">
        <f t="shared" si="417"/>
        <v>9.4</v>
      </c>
      <c r="F413" s="97">
        <f t="shared" si="411"/>
        <v>9.8000000000000007</v>
      </c>
      <c r="G413" s="97">
        <f t="shared" si="411"/>
        <v>10.200000000000001</v>
      </c>
      <c r="H413" s="97">
        <f t="shared" si="411"/>
        <v>10.600000000000001</v>
      </c>
      <c r="I413" s="96">
        <v>11</v>
      </c>
      <c r="J413" s="97">
        <f t="shared" si="418"/>
        <v>11.4</v>
      </c>
      <c r="K413" s="97">
        <f t="shared" si="412"/>
        <v>11.8</v>
      </c>
      <c r="L413" s="97">
        <f t="shared" si="412"/>
        <v>12.200000000000001</v>
      </c>
      <c r="M413" s="97">
        <f t="shared" si="412"/>
        <v>12.600000000000001</v>
      </c>
      <c r="N413" s="96">
        <v>13</v>
      </c>
      <c r="O413" s="97">
        <f t="shared" si="419"/>
        <v>13.4</v>
      </c>
      <c r="P413" s="97">
        <f t="shared" si="413"/>
        <v>13.8</v>
      </c>
      <c r="Q413" s="97">
        <f t="shared" si="413"/>
        <v>14.200000000000001</v>
      </c>
      <c r="R413" s="97">
        <f t="shared" si="413"/>
        <v>14.600000000000001</v>
      </c>
      <c r="S413" s="96">
        <v>15</v>
      </c>
      <c r="T413" s="97">
        <f t="shared" si="420"/>
        <v>15.6</v>
      </c>
      <c r="U413" s="97">
        <f t="shared" si="414"/>
        <v>16.2</v>
      </c>
      <c r="V413" s="97">
        <f t="shared" si="414"/>
        <v>16.8</v>
      </c>
      <c r="W413" s="97">
        <f t="shared" si="414"/>
        <v>17.400000000000002</v>
      </c>
      <c r="X413" s="96">
        <v>18</v>
      </c>
      <c r="Y413" s="97">
        <f t="shared" si="421"/>
        <v>18.8</v>
      </c>
      <c r="Z413" s="97">
        <f t="shared" si="415"/>
        <v>19.600000000000001</v>
      </c>
      <c r="AA413" s="97">
        <f t="shared" si="415"/>
        <v>20.400000000000002</v>
      </c>
      <c r="AB413" s="97">
        <f t="shared" si="415"/>
        <v>21.200000000000003</v>
      </c>
      <c r="AC413" s="96">
        <v>22</v>
      </c>
      <c r="AD413" s="97">
        <f t="shared" si="422"/>
        <v>23</v>
      </c>
      <c r="AE413" s="97">
        <f t="shared" si="416"/>
        <v>24</v>
      </c>
      <c r="AF413" s="97">
        <f t="shared" si="416"/>
        <v>25</v>
      </c>
      <c r="AG413" s="97">
        <f t="shared" si="416"/>
        <v>26</v>
      </c>
      <c r="AH413" s="96">
        <v>27</v>
      </c>
    </row>
    <row r="414" spans="1:34" x14ac:dyDescent="0.2">
      <c r="A414" s="91">
        <v>25</v>
      </c>
      <c r="B414" s="92">
        <v>1.4</v>
      </c>
      <c r="C414" s="93">
        <f t="shared" si="380"/>
        <v>25014</v>
      </c>
      <c r="D414" s="103">
        <v>9</v>
      </c>
      <c r="E414" s="102">
        <f t="shared" si="417"/>
        <v>9.4</v>
      </c>
      <c r="F414" s="102">
        <f t="shared" si="411"/>
        <v>9.8000000000000007</v>
      </c>
      <c r="G414" s="102">
        <f t="shared" si="411"/>
        <v>10.200000000000001</v>
      </c>
      <c r="H414" s="102">
        <f t="shared" si="411"/>
        <v>10.600000000000001</v>
      </c>
      <c r="I414" s="103">
        <v>11</v>
      </c>
      <c r="J414" s="100">
        <f t="shared" si="418"/>
        <v>11.4</v>
      </c>
      <c r="K414" s="100">
        <f t="shared" si="412"/>
        <v>11.8</v>
      </c>
      <c r="L414" s="100">
        <f t="shared" si="412"/>
        <v>12.200000000000001</v>
      </c>
      <c r="M414" s="100">
        <f t="shared" si="412"/>
        <v>12.600000000000001</v>
      </c>
      <c r="N414" s="103">
        <v>13</v>
      </c>
      <c r="O414" s="100">
        <f t="shared" si="419"/>
        <v>13.6</v>
      </c>
      <c r="P414" s="100">
        <f t="shared" si="413"/>
        <v>14.2</v>
      </c>
      <c r="Q414" s="100">
        <f t="shared" si="413"/>
        <v>14.799999999999999</v>
      </c>
      <c r="R414" s="100">
        <f t="shared" si="413"/>
        <v>15.399999999999999</v>
      </c>
      <c r="S414" s="103">
        <v>16</v>
      </c>
      <c r="T414" s="100">
        <f t="shared" si="420"/>
        <v>16.600000000000001</v>
      </c>
      <c r="U414" s="100">
        <f t="shared" si="414"/>
        <v>17.200000000000003</v>
      </c>
      <c r="V414" s="100">
        <f t="shared" si="414"/>
        <v>17.800000000000004</v>
      </c>
      <c r="W414" s="100">
        <f t="shared" si="414"/>
        <v>18.400000000000006</v>
      </c>
      <c r="X414" s="103">
        <v>19</v>
      </c>
      <c r="Y414" s="100">
        <f t="shared" si="421"/>
        <v>19.8</v>
      </c>
      <c r="Z414" s="100">
        <f t="shared" si="415"/>
        <v>20.6</v>
      </c>
      <c r="AA414" s="100">
        <f t="shared" si="415"/>
        <v>21.400000000000002</v>
      </c>
      <c r="AB414" s="100">
        <f t="shared" si="415"/>
        <v>22.200000000000003</v>
      </c>
      <c r="AC414" s="103">
        <v>23</v>
      </c>
      <c r="AD414" s="100">
        <f t="shared" si="422"/>
        <v>23.8</v>
      </c>
      <c r="AE414" s="100">
        <f t="shared" si="416"/>
        <v>24.6</v>
      </c>
      <c r="AF414" s="100">
        <f t="shared" si="416"/>
        <v>25.400000000000002</v>
      </c>
      <c r="AG414" s="100">
        <f t="shared" si="416"/>
        <v>26.200000000000003</v>
      </c>
      <c r="AH414" s="103">
        <v>27</v>
      </c>
    </row>
    <row r="415" spans="1:34" x14ac:dyDescent="0.2">
      <c r="A415" s="91">
        <v>25</v>
      </c>
      <c r="B415" s="101">
        <v>1.6</v>
      </c>
      <c r="C415" s="93">
        <f t="shared" si="380"/>
        <v>25016</v>
      </c>
      <c r="D415" s="96">
        <v>9</v>
      </c>
      <c r="E415" s="97">
        <f t="shared" si="417"/>
        <v>9.4</v>
      </c>
      <c r="F415" s="97">
        <f t="shared" si="411"/>
        <v>9.8000000000000007</v>
      </c>
      <c r="G415" s="97">
        <f t="shared" si="411"/>
        <v>10.200000000000001</v>
      </c>
      <c r="H415" s="97">
        <f t="shared" si="411"/>
        <v>10.600000000000001</v>
      </c>
      <c r="I415" s="96">
        <v>11</v>
      </c>
      <c r="J415" s="97">
        <f t="shared" si="418"/>
        <v>11.4</v>
      </c>
      <c r="K415" s="97">
        <f t="shared" si="412"/>
        <v>11.8</v>
      </c>
      <c r="L415" s="97">
        <f t="shared" si="412"/>
        <v>12.200000000000001</v>
      </c>
      <c r="M415" s="97">
        <f t="shared" si="412"/>
        <v>12.600000000000001</v>
      </c>
      <c r="N415" s="96">
        <v>13</v>
      </c>
      <c r="O415" s="97">
        <f t="shared" si="419"/>
        <v>13.6</v>
      </c>
      <c r="P415" s="97">
        <f t="shared" si="413"/>
        <v>14.2</v>
      </c>
      <c r="Q415" s="97">
        <f t="shared" si="413"/>
        <v>14.799999999999999</v>
      </c>
      <c r="R415" s="97">
        <f t="shared" si="413"/>
        <v>15.399999999999999</v>
      </c>
      <c r="S415" s="96">
        <v>16</v>
      </c>
      <c r="T415" s="97">
        <f t="shared" si="420"/>
        <v>16.600000000000001</v>
      </c>
      <c r="U415" s="97">
        <f t="shared" si="414"/>
        <v>17.200000000000003</v>
      </c>
      <c r="V415" s="97">
        <f t="shared" si="414"/>
        <v>17.800000000000004</v>
      </c>
      <c r="W415" s="97">
        <f t="shared" si="414"/>
        <v>18.400000000000006</v>
      </c>
      <c r="X415" s="96">
        <v>19</v>
      </c>
      <c r="Y415" s="97">
        <f t="shared" si="421"/>
        <v>19.8</v>
      </c>
      <c r="Z415" s="97">
        <f t="shared" si="415"/>
        <v>20.6</v>
      </c>
      <c r="AA415" s="97">
        <f t="shared" si="415"/>
        <v>21.400000000000002</v>
      </c>
      <c r="AB415" s="97">
        <f t="shared" si="415"/>
        <v>22.200000000000003</v>
      </c>
      <c r="AC415" s="96">
        <v>23</v>
      </c>
      <c r="AD415" s="97">
        <f t="shared" si="422"/>
        <v>24</v>
      </c>
      <c r="AE415" s="97">
        <f t="shared" si="416"/>
        <v>25</v>
      </c>
      <c r="AF415" s="97">
        <f t="shared" si="416"/>
        <v>26</v>
      </c>
      <c r="AG415" s="97">
        <f t="shared" si="416"/>
        <v>27</v>
      </c>
      <c r="AH415" s="96">
        <v>28</v>
      </c>
    </row>
    <row r="416" spans="1:34" x14ac:dyDescent="0.2">
      <c r="A416" s="91">
        <v>25</v>
      </c>
      <c r="B416" s="92">
        <v>1.8</v>
      </c>
      <c r="C416" s="93">
        <f t="shared" si="380"/>
        <v>25018</v>
      </c>
      <c r="D416" s="103">
        <v>10</v>
      </c>
      <c r="E416" s="102">
        <f t="shared" si="417"/>
        <v>10.199999999999999</v>
      </c>
      <c r="F416" s="102">
        <f t="shared" si="411"/>
        <v>10.399999999999999</v>
      </c>
      <c r="G416" s="102">
        <f t="shared" si="411"/>
        <v>10.599999999999998</v>
      </c>
      <c r="H416" s="102">
        <f t="shared" si="411"/>
        <v>10.799999999999997</v>
      </c>
      <c r="I416" s="103">
        <v>11</v>
      </c>
      <c r="J416" s="100">
        <f t="shared" si="418"/>
        <v>11.6</v>
      </c>
      <c r="K416" s="100">
        <f t="shared" si="412"/>
        <v>12.2</v>
      </c>
      <c r="L416" s="100">
        <f t="shared" si="412"/>
        <v>12.799999999999999</v>
      </c>
      <c r="M416" s="100">
        <f t="shared" si="412"/>
        <v>13.399999999999999</v>
      </c>
      <c r="N416" s="103">
        <v>14</v>
      </c>
      <c r="O416" s="100">
        <f t="shared" si="419"/>
        <v>14.4</v>
      </c>
      <c r="P416" s="100">
        <f t="shared" si="413"/>
        <v>14.8</v>
      </c>
      <c r="Q416" s="100">
        <f t="shared" si="413"/>
        <v>15.200000000000001</v>
      </c>
      <c r="R416" s="100">
        <f t="shared" si="413"/>
        <v>15.600000000000001</v>
      </c>
      <c r="S416" s="103">
        <v>16</v>
      </c>
      <c r="T416" s="100">
        <f t="shared" si="420"/>
        <v>16.8</v>
      </c>
      <c r="U416" s="100">
        <f t="shared" si="414"/>
        <v>17.600000000000001</v>
      </c>
      <c r="V416" s="100">
        <f t="shared" si="414"/>
        <v>18.400000000000002</v>
      </c>
      <c r="W416" s="100">
        <f t="shared" si="414"/>
        <v>19.200000000000003</v>
      </c>
      <c r="X416" s="103">
        <v>20</v>
      </c>
      <c r="Y416" s="100">
        <f t="shared" si="421"/>
        <v>20.8</v>
      </c>
      <c r="Z416" s="100">
        <f t="shared" si="415"/>
        <v>21.6</v>
      </c>
      <c r="AA416" s="100">
        <f t="shared" si="415"/>
        <v>22.400000000000002</v>
      </c>
      <c r="AB416" s="100">
        <f t="shared" si="415"/>
        <v>23.200000000000003</v>
      </c>
      <c r="AC416" s="103">
        <v>24</v>
      </c>
      <c r="AD416" s="100">
        <f t="shared" si="422"/>
        <v>25</v>
      </c>
      <c r="AE416" s="100">
        <f t="shared" si="416"/>
        <v>26</v>
      </c>
      <c r="AF416" s="100">
        <f t="shared" si="416"/>
        <v>27</v>
      </c>
      <c r="AG416" s="100">
        <f t="shared" si="416"/>
        <v>28</v>
      </c>
      <c r="AH416" s="103">
        <v>29</v>
      </c>
    </row>
    <row r="417" spans="1:34" x14ac:dyDescent="0.2">
      <c r="A417" s="91">
        <v>25</v>
      </c>
      <c r="B417" s="101">
        <v>2</v>
      </c>
      <c r="C417" s="93">
        <f t="shared" si="380"/>
        <v>25020</v>
      </c>
      <c r="D417" s="96">
        <v>10</v>
      </c>
      <c r="E417" s="97">
        <f t="shared" si="417"/>
        <v>10.4</v>
      </c>
      <c r="F417" s="97">
        <f t="shared" si="411"/>
        <v>10.8</v>
      </c>
      <c r="G417" s="97">
        <f t="shared" si="411"/>
        <v>11.200000000000001</v>
      </c>
      <c r="H417" s="97">
        <f t="shared" si="411"/>
        <v>11.600000000000001</v>
      </c>
      <c r="I417" s="96">
        <v>12</v>
      </c>
      <c r="J417" s="97">
        <f t="shared" si="418"/>
        <v>12.4</v>
      </c>
      <c r="K417" s="97">
        <f t="shared" si="412"/>
        <v>12.8</v>
      </c>
      <c r="L417" s="97">
        <f t="shared" si="412"/>
        <v>13.200000000000001</v>
      </c>
      <c r="M417" s="97">
        <f t="shared" si="412"/>
        <v>13.600000000000001</v>
      </c>
      <c r="N417" s="96">
        <v>14</v>
      </c>
      <c r="O417" s="97">
        <f t="shared" si="419"/>
        <v>14.6</v>
      </c>
      <c r="P417" s="97">
        <f t="shared" si="413"/>
        <v>15.2</v>
      </c>
      <c r="Q417" s="97">
        <f t="shared" si="413"/>
        <v>15.799999999999999</v>
      </c>
      <c r="R417" s="97">
        <f t="shared" si="413"/>
        <v>16.399999999999999</v>
      </c>
      <c r="S417" s="96">
        <v>17</v>
      </c>
      <c r="T417" s="97">
        <f t="shared" si="420"/>
        <v>17.600000000000001</v>
      </c>
      <c r="U417" s="97">
        <f t="shared" si="414"/>
        <v>18.200000000000003</v>
      </c>
      <c r="V417" s="97">
        <f t="shared" si="414"/>
        <v>18.800000000000004</v>
      </c>
      <c r="W417" s="97">
        <f t="shared" si="414"/>
        <v>19.400000000000006</v>
      </c>
      <c r="X417" s="96">
        <v>20</v>
      </c>
      <c r="Y417" s="97">
        <f t="shared" si="421"/>
        <v>21</v>
      </c>
      <c r="Z417" s="97">
        <f t="shared" si="415"/>
        <v>22</v>
      </c>
      <c r="AA417" s="97">
        <f t="shared" si="415"/>
        <v>23</v>
      </c>
      <c r="AB417" s="97">
        <f t="shared" si="415"/>
        <v>24</v>
      </c>
      <c r="AC417" s="96">
        <v>25</v>
      </c>
      <c r="AD417" s="97">
        <f t="shared" si="422"/>
        <v>25.8</v>
      </c>
      <c r="AE417" s="97">
        <f t="shared" si="416"/>
        <v>26.6</v>
      </c>
      <c r="AF417" s="97">
        <f t="shared" si="416"/>
        <v>27.400000000000002</v>
      </c>
      <c r="AG417" s="97">
        <f t="shared" si="416"/>
        <v>28.200000000000003</v>
      </c>
      <c r="AH417" s="96">
        <v>29</v>
      </c>
    </row>
    <row r="418" spans="1:34" x14ac:dyDescent="0.2">
      <c r="A418" s="91">
        <v>25</v>
      </c>
      <c r="B418" s="92">
        <v>2.2000000000000002</v>
      </c>
      <c r="C418" s="93">
        <f t="shared" si="380"/>
        <v>25022</v>
      </c>
      <c r="D418" s="103">
        <v>10</v>
      </c>
      <c r="E418" s="102">
        <f t="shared" si="417"/>
        <v>10.4</v>
      </c>
      <c r="F418" s="102">
        <f t="shared" si="411"/>
        <v>10.8</v>
      </c>
      <c r="G418" s="102">
        <f t="shared" si="411"/>
        <v>11.200000000000001</v>
      </c>
      <c r="H418" s="102">
        <f t="shared" si="411"/>
        <v>11.600000000000001</v>
      </c>
      <c r="I418" s="103">
        <v>12</v>
      </c>
      <c r="J418" s="100">
        <f t="shared" si="418"/>
        <v>12.4</v>
      </c>
      <c r="K418" s="100">
        <f t="shared" si="412"/>
        <v>12.8</v>
      </c>
      <c r="L418" s="100">
        <f t="shared" si="412"/>
        <v>13.200000000000001</v>
      </c>
      <c r="M418" s="100">
        <f t="shared" si="412"/>
        <v>13.600000000000001</v>
      </c>
      <c r="N418" s="103">
        <v>14</v>
      </c>
      <c r="O418" s="100">
        <f t="shared" si="419"/>
        <v>14.6</v>
      </c>
      <c r="P418" s="100">
        <f t="shared" si="413"/>
        <v>15.2</v>
      </c>
      <c r="Q418" s="100">
        <f t="shared" si="413"/>
        <v>15.799999999999999</v>
      </c>
      <c r="R418" s="100">
        <f t="shared" si="413"/>
        <v>16.399999999999999</v>
      </c>
      <c r="S418" s="103">
        <v>17</v>
      </c>
      <c r="T418" s="100">
        <f t="shared" si="420"/>
        <v>17.8</v>
      </c>
      <c r="U418" s="100">
        <f t="shared" si="414"/>
        <v>18.600000000000001</v>
      </c>
      <c r="V418" s="100">
        <f t="shared" si="414"/>
        <v>19.400000000000002</v>
      </c>
      <c r="W418" s="100">
        <f t="shared" si="414"/>
        <v>20.200000000000003</v>
      </c>
      <c r="X418" s="103">
        <v>21</v>
      </c>
      <c r="Y418" s="100">
        <f t="shared" si="421"/>
        <v>21.8</v>
      </c>
      <c r="Z418" s="100">
        <f t="shared" si="415"/>
        <v>22.6</v>
      </c>
      <c r="AA418" s="100">
        <f t="shared" si="415"/>
        <v>23.400000000000002</v>
      </c>
      <c r="AB418" s="100">
        <f t="shared" si="415"/>
        <v>24.200000000000003</v>
      </c>
      <c r="AC418" s="103">
        <v>25</v>
      </c>
      <c r="AD418" s="100">
        <f t="shared" si="422"/>
        <v>26</v>
      </c>
      <c r="AE418" s="100">
        <f t="shared" si="416"/>
        <v>27</v>
      </c>
      <c r="AF418" s="100">
        <f t="shared" si="416"/>
        <v>28</v>
      </c>
      <c r="AG418" s="100">
        <f t="shared" si="416"/>
        <v>29</v>
      </c>
      <c r="AH418" s="103">
        <v>30</v>
      </c>
    </row>
    <row r="419" spans="1:34" x14ac:dyDescent="0.2">
      <c r="A419" s="91">
        <v>25</v>
      </c>
      <c r="B419" s="101">
        <v>2.4</v>
      </c>
      <c r="C419" s="93">
        <f t="shared" si="380"/>
        <v>25024</v>
      </c>
      <c r="D419" s="96">
        <v>10</v>
      </c>
      <c r="E419" s="97">
        <f t="shared" si="417"/>
        <v>10.4</v>
      </c>
      <c r="F419" s="97">
        <f t="shared" si="411"/>
        <v>10.8</v>
      </c>
      <c r="G419" s="97">
        <f t="shared" si="411"/>
        <v>11.200000000000001</v>
      </c>
      <c r="H419" s="97">
        <f t="shared" si="411"/>
        <v>11.600000000000001</v>
      </c>
      <c r="I419" s="96">
        <v>12</v>
      </c>
      <c r="J419" s="97">
        <f t="shared" si="418"/>
        <v>12.4</v>
      </c>
      <c r="K419" s="97">
        <f t="shared" si="412"/>
        <v>12.8</v>
      </c>
      <c r="L419" s="97">
        <f t="shared" si="412"/>
        <v>13.200000000000001</v>
      </c>
      <c r="M419" s="97">
        <f t="shared" si="412"/>
        <v>13.600000000000001</v>
      </c>
      <c r="N419" s="96">
        <v>14</v>
      </c>
      <c r="O419" s="97">
        <f t="shared" si="419"/>
        <v>14.6</v>
      </c>
      <c r="P419" s="97">
        <f t="shared" si="413"/>
        <v>15.2</v>
      </c>
      <c r="Q419" s="97">
        <f t="shared" si="413"/>
        <v>15.799999999999999</v>
      </c>
      <c r="R419" s="97">
        <f t="shared" si="413"/>
        <v>16.399999999999999</v>
      </c>
      <c r="S419" s="96">
        <v>17</v>
      </c>
      <c r="T419" s="97">
        <f t="shared" si="420"/>
        <v>17.8</v>
      </c>
      <c r="U419" s="97">
        <f t="shared" si="414"/>
        <v>18.600000000000001</v>
      </c>
      <c r="V419" s="97">
        <f t="shared" si="414"/>
        <v>19.400000000000002</v>
      </c>
      <c r="W419" s="97">
        <f t="shared" si="414"/>
        <v>20.200000000000003</v>
      </c>
      <c r="X419" s="96">
        <v>21</v>
      </c>
      <c r="Y419" s="97">
        <f t="shared" si="421"/>
        <v>22</v>
      </c>
      <c r="Z419" s="97">
        <f t="shared" si="415"/>
        <v>23</v>
      </c>
      <c r="AA419" s="97">
        <f t="shared" si="415"/>
        <v>24</v>
      </c>
      <c r="AB419" s="97">
        <f t="shared" si="415"/>
        <v>25</v>
      </c>
      <c r="AC419" s="96">
        <v>26</v>
      </c>
      <c r="AD419" s="97">
        <f t="shared" si="422"/>
        <v>27</v>
      </c>
      <c r="AE419" s="97">
        <f t="shared" si="416"/>
        <v>28</v>
      </c>
      <c r="AF419" s="97">
        <f t="shared" si="416"/>
        <v>29</v>
      </c>
      <c r="AG419" s="97">
        <f t="shared" si="416"/>
        <v>30</v>
      </c>
      <c r="AH419" s="96">
        <v>31</v>
      </c>
    </row>
    <row r="420" spans="1:34" x14ac:dyDescent="0.2">
      <c r="A420" s="91">
        <v>25</v>
      </c>
      <c r="B420" s="92">
        <v>2.6</v>
      </c>
      <c r="C420" s="93">
        <f t="shared" si="380"/>
        <v>25026</v>
      </c>
      <c r="D420" s="103">
        <v>10</v>
      </c>
      <c r="E420" s="102">
        <f t="shared" si="417"/>
        <v>10.4</v>
      </c>
      <c r="F420" s="102">
        <f t="shared" si="411"/>
        <v>10.8</v>
      </c>
      <c r="G420" s="102">
        <f t="shared" si="411"/>
        <v>11.200000000000001</v>
      </c>
      <c r="H420" s="102">
        <f t="shared" si="411"/>
        <v>11.600000000000001</v>
      </c>
      <c r="I420" s="103">
        <v>12</v>
      </c>
      <c r="J420" s="100">
        <f t="shared" si="418"/>
        <v>12.6</v>
      </c>
      <c r="K420" s="100">
        <f t="shared" si="412"/>
        <v>13.2</v>
      </c>
      <c r="L420" s="100">
        <f t="shared" si="412"/>
        <v>13.799999999999999</v>
      </c>
      <c r="M420" s="100">
        <f t="shared" si="412"/>
        <v>14.399999999999999</v>
      </c>
      <c r="N420" s="103">
        <v>15</v>
      </c>
      <c r="O420" s="100">
        <f t="shared" si="419"/>
        <v>15.6</v>
      </c>
      <c r="P420" s="100">
        <f t="shared" si="413"/>
        <v>16.2</v>
      </c>
      <c r="Q420" s="100">
        <f t="shared" si="413"/>
        <v>16.8</v>
      </c>
      <c r="R420" s="100">
        <f t="shared" si="413"/>
        <v>17.400000000000002</v>
      </c>
      <c r="S420" s="103">
        <v>18</v>
      </c>
      <c r="T420" s="100">
        <f t="shared" si="420"/>
        <v>18.8</v>
      </c>
      <c r="U420" s="100">
        <f t="shared" si="414"/>
        <v>19.600000000000001</v>
      </c>
      <c r="V420" s="100">
        <f t="shared" si="414"/>
        <v>20.400000000000002</v>
      </c>
      <c r="W420" s="100">
        <f t="shared" si="414"/>
        <v>21.200000000000003</v>
      </c>
      <c r="X420" s="103">
        <v>22</v>
      </c>
      <c r="Y420" s="100">
        <f t="shared" si="421"/>
        <v>22.8</v>
      </c>
      <c r="Z420" s="100">
        <f t="shared" si="415"/>
        <v>23.6</v>
      </c>
      <c r="AA420" s="100">
        <f t="shared" si="415"/>
        <v>24.400000000000002</v>
      </c>
      <c r="AB420" s="100">
        <f t="shared" si="415"/>
        <v>25.200000000000003</v>
      </c>
      <c r="AC420" s="103">
        <v>26</v>
      </c>
      <c r="AD420" s="100">
        <f t="shared" si="422"/>
        <v>27</v>
      </c>
      <c r="AE420" s="100">
        <f t="shared" si="416"/>
        <v>28</v>
      </c>
      <c r="AF420" s="100">
        <f t="shared" si="416"/>
        <v>29</v>
      </c>
      <c r="AG420" s="100">
        <f t="shared" si="416"/>
        <v>30</v>
      </c>
      <c r="AH420" s="103">
        <v>31</v>
      </c>
    </row>
    <row r="421" spans="1:34" x14ac:dyDescent="0.2">
      <c r="A421" s="91">
        <v>25</v>
      </c>
      <c r="B421" s="101">
        <v>2.8</v>
      </c>
      <c r="C421" s="93">
        <f t="shared" si="380"/>
        <v>25028</v>
      </c>
      <c r="D421" s="96">
        <v>10</v>
      </c>
      <c r="E421" s="97">
        <f t="shared" si="417"/>
        <v>10.4</v>
      </c>
      <c r="F421" s="97">
        <f t="shared" si="411"/>
        <v>10.8</v>
      </c>
      <c r="G421" s="97">
        <f t="shared" si="411"/>
        <v>11.200000000000001</v>
      </c>
      <c r="H421" s="97">
        <f t="shared" si="411"/>
        <v>11.600000000000001</v>
      </c>
      <c r="I421" s="96">
        <v>12</v>
      </c>
      <c r="J421" s="97">
        <f t="shared" si="418"/>
        <v>12.6</v>
      </c>
      <c r="K421" s="97">
        <f t="shared" si="412"/>
        <v>13.2</v>
      </c>
      <c r="L421" s="97">
        <f t="shared" si="412"/>
        <v>13.799999999999999</v>
      </c>
      <c r="M421" s="97">
        <f t="shared" si="412"/>
        <v>14.399999999999999</v>
      </c>
      <c r="N421" s="96">
        <v>15</v>
      </c>
      <c r="O421" s="97">
        <f t="shared" si="419"/>
        <v>15.6</v>
      </c>
      <c r="P421" s="97">
        <f t="shared" si="413"/>
        <v>16.2</v>
      </c>
      <c r="Q421" s="97">
        <f t="shared" si="413"/>
        <v>16.8</v>
      </c>
      <c r="R421" s="97">
        <f t="shared" si="413"/>
        <v>17.400000000000002</v>
      </c>
      <c r="S421" s="96">
        <v>18</v>
      </c>
      <c r="T421" s="97">
        <f t="shared" si="420"/>
        <v>18.8</v>
      </c>
      <c r="U421" s="97">
        <f t="shared" si="414"/>
        <v>19.600000000000001</v>
      </c>
      <c r="V421" s="97">
        <f t="shared" si="414"/>
        <v>20.400000000000002</v>
      </c>
      <c r="W421" s="97">
        <f t="shared" si="414"/>
        <v>21.200000000000003</v>
      </c>
      <c r="X421" s="96">
        <v>22</v>
      </c>
      <c r="Y421" s="97">
        <f t="shared" si="421"/>
        <v>23</v>
      </c>
      <c r="Z421" s="97">
        <f t="shared" si="415"/>
        <v>24</v>
      </c>
      <c r="AA421" s="97">
        <f t="shared" si="415"/>
        <v>25</v>
      </c>
      <c r="AB421" s="97">
        <f t="shared" si="415"/>
        <v>26</v>
      </c>
      <c r="AC421" s="96">
        <v>27</v>
      </c>
      <c r="AD421" s="97">
        <f t="shared" si="422"/>
        <v>28</v>
      </c>
      <c r="AE421" s="97">
        <f t="shared" si="416"/>
        <v>29</v>
      </c>
      <c r="AF421" s="97">
        <f t="shared" si="416"/>
        <v>30</v>
      </c>
      <c r="AG421" s="97">
        <f t="shared" si="416"/>
        <v>31</v>
      </c>
      <c r="AH421" s="96">
        <v>32</v>
      </c>
    </row>
    <row r="422" spans="1:34" x14ac:dyDescent="0.2">
      <c r="A422" s="91">
        <v>25</v>
      </c>
      <c r="B422" s="92">
        <v>3</v>
      </c>
      <c r="C422" s="93">
        <f t="shared" si="380"/>
        <v>25030</v>
      </c>
      <c r="D422" s="103">
        <v>11</v>
      </c>
      <c r="E422" s="102">
        <f t="shared" si="417"/>
        <v>11.4</v>
      </c>
      <c r="F422" s="102">
        <f t="shared" si="411"/>
        <v>11.8</v>
      </c>
      <c r="G422" s="102">
        <f t="shared" si="411"/>
        <v>12.200000000000001</v>
      </c>
      <c r="H422" s="102">
        <f t="shared" si="411"/>
        <v>12.600000000000001</v>
      </c>
      <c r="I422" s="103">
        <v>13</v>
      </c>
      <c r="J422" s="100">
        <f t="shared" si="418"/>
        <v>13.4</v>
      </c>
      <c r="K422" s="100">
        <f t="shared" si="412"/>
        <v>13.8</v>
      </c>
      <c r="L422" s="100">
        <f t="shared" si="412"/>
        <v>14.200000000000001</v>
      </c>
      <c r="M422" s="100">
        <f t="shared" si="412"/>
        <v>14.600000000000001</v>
      </c>
      <c r="N422" s="103">
        <v>15</v>
      </c>
      <c r="O422" s="100">
        <f t="shared" si="419"/>
        <v>15.6</v>
      </c>
      <c r="P422" s="100">
        <f t="shared" si="413"/>
        <v>16.2</v>
      </c>
      <c r="Q422" s="100">
        <f t="shared" si="413"/>
        <v>16.8</v>
      </c>
      <c r="R422" s="100">
        <f t="shared" si="413"/>
        <v>17.400000000000002</v>
      </c>
      <c r="S422" s="103">
        <v>18</v>
      </c>
      <c r="T422" s="100">
        <f t="shared" si="420"/>
        <v>18.8</v>
      </c>
      <c r="U422" s="100">
        <f t="shared" si="414"/>
        <v>19.600000000000001</v>
      </c>
      <c r="V422" s="100">
        <f t="shared" si="414"/>
        <v>20.400000000000002</v>
      </c>
      <c r="W422" s="100">
        <f t="shared" si="414"/>
        <v>21.200000000000003</v>
      </c>
      <c r="X422" s="103">
        <v>22</v>
      </c>
      <c r="Y422" s="100">
        <f t="shared" si="421"/>
        <v>23</v>
      </c>
      <c r="Z422" s="100">
        <f t="shared" si="415"/>
        <v>24</v>
      </c>
      <c r="AA422" s="100">
        <f t="shared" si="415"/>
        <v>25</v>
      </c>
      <c r="AB422" s="100">
        <f t="shared" si="415"/>
        <v>26</v>
      </c>
      <c r="AC422" s="103">
        <v>27</v>
      </c>
      <c r="AD422" s="100">
        <f t="shared" si="422"/>
        <v>28</v>
      </c>
      <c r="AE422" s="100">
        <f t="shared" si="416"/>
        <v>29</v>
      </c>
      <c r="AF422" s="100">
        <f t="shared" si="416"/>
        <v>30</v>
      </c>
      <c r="AG422" s="100">
        <f t="shared" si="416"/>
        <v>31</v>
      </c>
      <c r="AH422" s="103">
        <v>32</v>
      </c>
    </row>
    <row r="423" spans="1:34" x14ac:dyDescent="0.2">
      <c r="B423" s="83"/>
      <c r="C423" s="83"/>
    </row>
    <row r="424" spans="1:34" x14ac:dyDescent="0.2">
      <c r="B424" s="83" t="s">
        <v>86</v>
      </c>
      <c r="C424" s="83"/>
    </row>
    <row r="425" spans="1:34" x14ac:dyDescent="0.2">
      <c r="B425" s="104" t="s">
        <v>87</v>
      </c>
      <c r="C425" s="104"/>
      <c r="D425" t="s">
        <v>88</v>
      </c>
    </row>
    <row r="426" spans="1:34" x14ac:dyDescent="0.2">
      <c r="B426" s="104"/>
      <c r="C426" s="104"/>
      <c r="D426" s="105" t="s">
        <v>221</v>
      </c>
    </row>
    <row r="427" spans="1:34" x14ac:dyDescent="0.2">
      <c r="B427" s="104"/>
      <c r="C427" s="104"/>
      <c r="D427" s="252" t="s">
        <v>220</v>
      </c>
    </row>
    <row r="428" spans="1:34" x14ac:dyDescent="0.2">
      <c r="B428" s="104"/>
      <c r="C428" s="104"/>
    </row>
    <row r="429" spans="1:34" x14ac:dyDescent="0.2">
      <c r="B429" s="104" t="s">
        <v>89</v>
      </c>
      <c r="C429" s="104"/>
      <c r="D429" t="s">
        <v>90</v>
      </c>
    </row>
    <row r="430" spans="1:34" x14ac:dyDescent="0.2">
      <c r="B430" s="106"/>
      <c r="C430" s="106"/>
    </row>
    <row r="431" spans="1:34" x14ac:dyDescent="0.2">
      <c r="B431" s="104" t="s">
        <v>91</v>
      </c>
      <c r="C431" s="104"/>
      <c r="D431" t="s">
        <v>92</v>
      </c>
    </row>
  </sheetData>
  <sheetProtection sheet="1" objects="1" scenarios="1"/>
  <customSheetViews>
    <customSheetView guid="{A2437033-322C-442F-8B0C-90A704A94F2F}" scale="85">
      <pane ySplit="5" topLeftCell="A6" activePane="bottomLeft" state="frozen"/>
      <selection pane="bottomLeft" activeCell="B409" sqref="B409"/>
      <pageMargins left="0.5" right="0.5" top="0.75" bottom="0.75" header="0.25" footer="0.25"/>
      <pageSetup paperSize="5" orientation="landscape" r:id="rId1"/>
      <headerFooter alignWithMargins="0">
        <oddFooter>&amp;LRequired CT Look-up Table&amp;RPage &amp;P</oddFooter>
      </headerFooter>
    </customSheetView>
    <customSheetView guid="{257057B6-2D53-4FEE-AA54-1ECF59604DC0}" scale="85">
      <pane ySplit="5" topLeftCell="A6" activePane="bottomLeft" state="frozen"/>
      <selection pane="bottomLeft" activeCell="B409" sqref="B409"/>
      <pageMargins left="0.5" right="0.5" top="0.75" bottom="0.75" header="0.25" footer="0.25"/>
      <pageSetup paperSize="5" orientation="landscape" r:id="rId2"/>
      <headerFooter alignWithMargins="0">
        <oddFooter>&amp;LRequired CT Look-up Table&amp;RPage &amp;P</oddFooter>
      </headerFooter>
    </customSheetView>
    <customSheetView guid="{EE9AC70A-7761-44F1-B893-5D597A724855}" scale="85">
      <pane ySplit="5" topLeftCell="A6" activePane="bottomLeft" state="frozen"/>
      <selection pane="bottomLeft" activeCell="B409" sqref="B409"/>
      <pageMargins left="0.5" right="0.5" top="0.75" bottom="0.75" header="0.25" footer="0.25"/>
      <pageSetup paperSize="5" orientation="landscape" r:id="rId3"/>
      <headerFooter alignWithMargins="0">
        <oddFooter>&amp;LRequired CT Look-up Table&amp;RPage &amp;P</oddFooter>
      </headerFooter>
    </customSheetView>
  </customSheetViews>
  <phoneticPr fontId="0" type="noConversion"/>
  <pageMargins left="0.5" right="0.5" top="0.75" bottom="0.75" header="0.25" footer="0.25"/>
  <pageSetup paperSize="5" orientation="landscape" r:id="rId4"/>
  <headerFooter alignWithMargins="0">
    <oddFooter>&amp;LRequired CT Look-up Table&amp;RPage &amp;P</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Cover Page &amp; Notes</vt:lpstr>
      <vt:lpstr>Rapid Rate WTP Monthly Rept</vt:lpstr>
      <vt:lpstr>Filter Turbidities</vt:lpstr>
      <vt:lpstr>Online Turb Verification</vt:lpstr>
      <vt:lpstr>SWTR Monthly Disinfection Rept</vt:lpstr>
      <vt:lpstr>Monthly Summary</vt:lpstr>
      <vt:lpstr>Line-by-Line_Instructions</vt:lpstr>
      <vt:lpstr>Req'd CT Calc</vt:lpstr>
      <vt:lpstr>CT Lookup Table</vt:lpstr>
      <vt:lpstr>Sheet5</vt:lpstr>
      <vt:lpstr>Sheet6</vt:lpstr>
      <vt:lpstr>Sheet7</vt:lpstr>
      <vt:lpstr>Sheet8</vt:lpstr>
      <vt:lpstr>Sheet9</vt:lpstr>
      <vt:lpstr>Sheet10</vt:lpstr>
      <vt:lpstr>Sheet11</vt:lpstr>
      <vt:lpstr>Sheet12</vt:lpstr>
      <vt:lpstr>Sheet13</vt:lpstr>
      <vt:lpstr>Calculated_CT</vt:lpstr>
      <vt:lpstr>Chlorine_Residual</vt:lpstr>
      <vt:lpstr>Contact_Time</vt:lpstr>
      <vt:lpstr>CTLookupTbl</vt:lpstr>
      <vt:lpstr>DisLogRed</vt:lpstr>
      <vt:lpstr>Duration_LT_0.2mg</vt:lpstr>
      <vt:lpstr>Grab_Samples</vt:lpstr>
      <vt:lpstr>Inact_Ratio</vt:lpstr>
      <vt:lpstr>Lowest_Daily_Residual</vt:lpstr>
      <vt:lpstr>No_of_Sites_Sampled</vt:lpstr>
      <vt:lpstr>Peak_Hour_Flow</vt:lpstr>
      <vt:lpstr>pH</vt:lpstr>
      <vt:lpstr>PhIndex</vt:lpstr>
      <vt:lpstr>'Cover Page &amp; Notes'!Print_Area</vt:lpstr>
      <vt:lpstr>'Online Turb Verification'!Print_Area</vt:lpstr>
      <vt:lpstr>'CT Lookup Table'!Print_Titles</vt:lpstr>
      <vt:lpstr>Required_CT</vt:lpstr>
      <vt:lpstr>Water_Temp_C</vt:lpstr>
    </vt:vector>
  </TitlesOfParts>
  <Company>WSDOH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Rapid Rate Water Treatment Plant and SWTR Disinfection Monthly Report Forms</dc:title>
  <dc:creator>STT0303;Washington State Department of Health - Environmental Public Health Division - Office of Drinking Water</dc:creator>
  <cp:lastModifiedBy>Hyde, Elizabeth R (DOH)</cp:lastModifiedBy>
  <cp:lastPrinted>2019-04-03T15:41:48Z</cp:lastPrinted>
  <dcterms:created xsi:type="dcterms:W3CDTF">2003-03-07T18:50:57Z</dcterms:created>
  <dcterms:modified xsi:type="dcterms:W3CDTF">2023-03-02T19:42:14Z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2023-03-02T19:41:31Z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dcf6f837-ac47-41e3-8a74-8ff15e00a182</vt:lpwstr>
  </property>
  <property fmtid="{D5CDD505-2E9C-101B-9397-08002B2CF9AE}" pid="8" name="MSIP_Label_1520fa42-cf58-4c22-8b93-58cf1d3bd1cb_ContentBits">
    <vt:lpwstr>0</vt:lpwstr>
  </property>
</Properties>
</file>